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Customer Service\SCHEDULE\2022\NOV 2022\"/>
    </mc:Choice>
  </mc:AlternateContent>
  <workbookProtection workbookPassword="C3DE" lockStructure="1"/>
  <bookViews>
    <workbookView xWindow="14700" yWindow="4200" windowWidth="27720" windowHeight="8475" tabRatio="912" activeTab="6"/>
  </bookViews>
  <sheets>
    <sheet name="MENU" sheetId="35" r:id="rId1"/>
    <sheet name="AEU7-EU &amp; MED DIRECT-TCTT" sheetId="111" r:id="rId2"/>
    <sheet name="AEW6-MED DIRECT-CMIT" sheetId="116" r:id="rId3"/>
    <sheet name="Sheet2" sheetId="118" state="hidden" r:id="rId4"/>
    <sheet name="NORTH EUROPE via SIN" sheetId="114" r:id="rId5"/>
    <sheet name="Sheet1" sheetId="117" state="hidden" r:id="rId6"/>
    <sheet name="MED-ADRIATIC SEA-BLACK SEA" sheetId="115" r:id="rId7"/>
    <sheet name="EU via ROT&amp;HAM" sheetId="109" r:id="rId8"/>
    <sheet name="MED non base port" sheetId="113" r:id="rId9"/>
    <sheet name="FEEDER" sheetId="112" r:id="rId10"/>
    <sheet name="FORMULA 1" sheetId="119" r:id="rId11"/>
    <sheet name="FORMULA 2" sheetId="120" r:id="rId12"/>
  </sheets>
  <definedNames>
    <definedName name="_xlnm._FilterDatabase" localSheetId="6" hidden="1">'MED-ADRIATIC SEA-BLACK SEA'!$A$6:$H$7</definedName>
    <definedName name="_xlnm._FilterDatabase" localSheetId="0" hidden="1">MENU!#REF!</definedName>
    <definedName name="_xlnm._FilterDatabase" localSheetId="4" hidden="1">'NORTH EUROPE via SIN'!$A$6:$O$7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1" i="120" l="1"/>
  <c r="W20" i="120"/>
  <c r="W17" i="120"/>
  <c r="W16" i="120"/>
  <c r="W14" i="120"/>
  <c r="W12" i="120"/>
  <c r="W11" i="120"/>
  <c r="W10" i="120"/>
  <c r="W9" i="120"/>
  <c r="W8" i="120"/>
  <c r="W7" i="120"/>
  <c r="W6" i="120"/>
  <c r="W5" i="120"/>
  <c r="W4" i="120"/>
  <c r="W3" i="120"/>
  <c r="W2" i="120"/>
  <c r="W26" i="119"/>
  <c r="W25" i="119"/>
  <c r="W24" i="119"/>
  <c r="W23" i="119"/>
  <c r="W22" i="119"/>
  <c r="W21" i="119"/>
  <c r="W20" i="119"/>
  <c r="W19" i="119"/>
  <c r="W18" i="119"/>
  <c r="W17" i="119"/>
  <c r="W16" i="119"/>
  <c r="W14" i="119"/>
  <c r="W13" i="119"/>
  <c r="W12" i="119"/>
  <c r="W11" i="119"/>
  <c r="W10" i="119"/>
  <c r="W9" i="119"/>
  <c r="W8" i="119"/>
  <c r="W7" i="119"/>
  <c r="W6" i="119"/>
  <c r="W5" i="119"/>
  <c r="W4" i="119"/>
  <c r="W3" i="119"/>
  <c r="W2" i="119"/>
  <c r="C13" i="116"/>
  <c r="C14" i="116" s="1"/>
  <c r="C15" i="116" s="1"/>
  <c r="C14" i="111"/>
  <c r="C15" i="111" s="1"/>
  <c r="C13" i="111"/>
  <c r="F10" i="114"/>
  <c r="F11" i="114"/>
  <c r="F12" i="114"/>
  <c r="F22" i="115" l="1"/>
  <c r="H32" i="115"/>
  <c r="G32" i="115"/>
  <c r="F32" i="115"/>
  <c r="G27" i="115"/>
  <c r="F27" i="115"/>
  <c r="H22" i="115"/>
  <c r="G22" i="115"/>
  <c r="H17" i="115"/>
  <c r="G17" i="115"/>
  <c r="F17" i="115"/>
  <c r="G31" i="115"/>
  <c r="F31" i="115"/>
  <c r="H26" i="115"/>
  <c r="G26" i="115"/>
  <c r="F26" i="115"/>
  <c r="G21" i="115"/>
  <c r="F21" i="115"/>
  <c r="H16" i="115"/>
  <c r="G16" i="115"/>
  <c r="F16" i="115"/>
  <c r="G11" i="115"/>
  <c r="F11" i="115"/>
  <c r="H29" i="115"/>
  <c r="G29" i="115"/>
  <c r="F29" i="115"/>
  <c r="G24" i="115"/>
  <c r="F24" i="115"/>
  <c r="G19" i="115"/>
  <c r="F19" i="115"/>
  <c r="H14" i="115"/>
  <c r="G14" i="115"/>
  <c r="F14" i="115"/>
  <c r="H9" i="115"/>
  <c r="G9" i="115"/>
  <c r="F9" i="115"/>
  <c r="H28" i="115"/>
  <c r="G28" i="115"/>
  <c r="F28" i="115"/>
  <c r="H31" i="115"/>
  <c r="H21" i="115"/>
  <c r="H11" i="115"/>
  <c r="H24" i="115"/>
  <c r="H19" i="115"/>
  <c r="H27" i="115"/>
  <c r="G29" i="114"/>
  <c r="F29" i="114"/>
  <c r="G24" i="114"/>
  <c r="F24" i="114"/>
  <c r="H19" i="114"/>
  <c r="G19" i="114"/>
  <c r="F19" i="114"/>
  <c r="G14" i="114"/>
  <c r="F14" i="114"/>
  <c r="G9" i="114"/>
  <c r="F9" i="114"/>
  <c r="G30" i="114"/>
  <c r="F30" i="114"/>
  <c r="G20" i="114"/>
  <c r="F20" i="114"/>
  <c r="H15" i="114"/>
  <c r="G15" i="114"/>
  <c r="F15" i="114"/>
  <c r="G10" i="114"/>
  <c r="G32" i="114"/>
  <c r="G30" i="115" s="1"/>
  <c r="F32" i="114"/>
  <c r="F30" i="115" s="1"/>
  <c r="G27" i="114"/>
  <c r="G25" i="115" s="1"/>
  <c r="F27" i="114"/>
  <c r="F25" i="115" s="1"/>
  <c r="G22" i="114"/>
  <c r="G20" i="115" s="1"/>
  <c r="F22" i="114"/>
  <c r="F20" i="115" s="1"/>
  <c r="G17" i="114"/>
  <c r="F17" i="114"/>
  <c r="H12" i="114"/>
  <c r="G12" i="114"/>
  <c r="G10" i="115" s="1"/>
  <c r="G13" i="114"/>
  <c r="H29" i="114"/>
  <c r="H24" i="114"/>
  <c r="H14" i="114"/>
  <c r="H9" i="114"/>
  <c r="H10" i="114"/>
  <c r="H30" i="114"/>
  <c r="H20" i="114"/>
  <c r="H32" i="114"/>
  <c r="H27" i="114"/>
  <c r="H22" i="114"/>
  <c r="H17" i="114"/>
  <c r="H31" i="114"/>
  <c r="H26" i="114"/>
  <c r="H28" i="114"/>
  <c r="H23" i="114"/>
  <c r="H13" i="114"/>
  <c r="G31" i="114"/>
  <c r="F31" i="114"/>
  <c r="G26" i="114"/>
  <c r="F26" i="114"/>
  <c r="H21" i="114"/>
  <c r="G21" i="114"/>
  <c r="F21" i="114"/>
  <c r="H16" i="114"/>
  <c r="G16" i="114"/>
  <c r="F16" i="114"/>
  <c r="H11" i="114"/>
  <c r="G11" i="114"/>
  <c r="G28" i="114"/>
  <c r="F28" i="114"/>
  <c r="G23" i="114"/>
  <c r="F23" i="114"/>
  <c r="H18" i="114"/>
  <c r="G18" i="114"/>
  <c r="F18" i="114"/>
  <c r="F13" i="114"/>
  <c r="H8" i="114"/>
  <c r="G8" i="114"/>
  <c r="F8" i="114"/>
  <c r="H12" i="115" l="1"/>
  <c r="G12" i="115"/>
  <c r="F12" i="115"/>
  <c r="G23" i="115"/>
  <c r="F23" i="115"/>
  <c r="G18" i="115"/>
  <c r="F18" i="115"/>
  <c r="H13" i="115"/>
  <c r="G13" i="115"/>
  <c r="F13" i="115"/>
  <c r="G8" i="115"/>
  <c r="F8" i="115"/>
  <c r="W22" i="120"/>
  <c r="H18" i="115"/>
  <c r="H8" i="115"/>
  <c r="H23" i="115"/>
  <c r="G25" i="114"/>
  <c r="F25" i="114"/>
  <c r="H25" i="114"/>
  <c r="K28" i="115" l="1"/>
  <c r="L28" i="115"/>
  <c r="J28" i="115"/>
  <c r="O28" i="115"/>
  <c r="M28" i="115"/>
  <c r="H30" i="115" l="1"/>
  <c r="N32" i="115" l="1"/>
  <c r="L32" i="115"/>
  <c r="K32" i="115"/>
  <c r="M32" i="115"/>
  <c r="I32" i="115"/>
  <c r="K32" i="114"/>
  <c r="I32" i="114"/>
  <c r="J32" i="114"/>
  <c r="S31" i="114"/>
  <c r="I31" i="114"/>
  <c r="J31" i="114"/>
  <c r="Q31" i="114"/>
  <c r="I30" i="114"/>
  <c r="K30" i="114"/>
  <c r="P30" i="114"/>
  <c r="R30" i="114"/>
  <c r="M28" i="114"/>
  <c r="N28" i="114"/>
  <c r="L28" i="114"/>
  <c r="O28" i="114"/>
  <c r="D15" i="116"/>
  <c r="D14" i="116"/>
  <c r="D13" i="116"/>
  <c r="F12" i="111"/>
  <c r="H15" i="111"/>
  <c r="I13" i="111" l="1"/>
  <c r="I14" i="111"/>
  <c r="I15" i="111"/>
  <c r="I12" i="111"/>
  <c r="K15" i="114" l="1"/>
  <c r="K10" i="114"/>
  <c r="H10" i="115"/>
  <c r="H15" i="115" s="1"/>
  <c r="H20" i="115" s="1"/>
  <c r="F10" i="115"/>
  <c r="E14" i="111" l="1"/>
  <c r="P15" i="114"/>
  <c r="I15" i="114"/>
  <c r="R15" i="114"/>
  <c r="P10" i="114"/>
  <c r="R10" i="114"/>
  <c r="I10" i="114"/>
  <c r="D14" i="111" l="1"/>
  <c r="E15" i="111" l="1"/>
  <c r="D15" i="111"/>
  <c r="F15" i="111"/>
  <c r="G15" i="111"/>
  <c r="D12" i="116"/>
  <c r="H14" i="111"/>
  <c r="G14" i="111"/>
  <c r="F14" i="111"/>
  <c r="H13" i="111"/>
  <c r="G13" i="111"/>
  <c r="F13" i="111"/>
  <c r="E13" i="111"/>
  <c r="D13" i="111"/>
  <c r="I29" i="114" l="1"/>
  <c r="K29" i="114"/>
  <c r="J29" i="114"/>
  <c r="D12" i="111" l="1"/>
  <c r="G15" i="115" l="1"/>
  <c r="F15" i="115"/>
  <c r="Q11" i="114"/>
  <c r="G12" i="111"/>
  <c r="H12" i="111" l="1"/>
  <c r="E12" i="111"/>
  <c r="J8" i="115" l="1"/>
  <c r="K8" i="115"/>
  <c r="I10" i="115"/>
  <c r="J11" i="115"/>
  <c r="I12" i="115"/>
  <c r="K12" i="115"/>
  <c r="K13" i="115"/>
  <c r="K17" i="115"/>
  <c r="V31" i="115" l="1"/>
  <c r="W31" i="115"/>
  <c r="J31" i="115"/>
  <c r="X31" i="115"/>
  <c r="S29" i="115"/>
  <c r="T29" i="115"/>
  <c r="R29" i="115"/>
  <c r="P29" i="115"/>
  <c r="Q29" i="115"/>
  <c r="U29" i="115"/>
  <c r="I15" i="115"/>
  <c r="J13" i="115"/>
  <c r="J16" i="115"/>
  <c r="J21" i="115"/>
  <c r="T19" i="115"/>
  <c r="U19" i="115"/>
  <c r="S19" i="115"/>
  <c r="Q19" i="115"/>
  <c r="R19" i="115"/>
  <c r="I17" i="115"/>
  <c r="I20" i="115"/>
  <c r="H25" i="115"/>
  <c r="I30" i="115" s="1"/>
  <c r="J26" i="115" l="1"/>
  <c r="I22" i="115"/>
  <c r="K22" i="115"/>
  <c r="I25" i="115"/>
  <c r="J18" i="115"/>
  <c r="K18" i="115"/>
  <c r="J23" i="115" l="1"/>
  <c r="K23" i="115"/>
  <c r="K27" i="115"/>
  <c r="I27" i="115"/>
  <c r="Q14" i="115"/>
  <c r="P19" i="115" l="1"/>
  <c r="U9" i="115" l="1"/>
  <c r="T9" i="115"/>
  <c r="S9" i="115"/>
  <c r="R9" i="115"/>
  <c r="P9" i="115"/>
  <c r="Q9" i="115"/>
  <c r="U14" i="115" l="1"/>
  <c r="T14" i="115"/>
  <c r="S14" i="115" l="1"/>
  <c r="X11" i="115" l="1"/>
  <c r="V11" i="115"/>
  <c r="I12" i="114"/>
  <c r="I11" i="114"/>
  <c r="J11" i="114"/>
  <c r="N12" i="115" l="1"/>
  <c r="M12" i="115"/>
  <c r="L12" i="115"/>
  <c r="W11" i="115"/>
  <c r="O8" i="115"/>
  <c r="M8" i="115"/>
  <c r="L8" i="115"/>
  <c r="N17" i="115" l="1"/>
  <c r="R14" i="115"/>
  <c r="P14" i="115"/>
  <c r="W16" i="115"/>
  <c r="V16" i="115"/>
  <c r="X16" i="115"/>
  <c r="L13" i="115"/>
  <c r="O13" i="115"/>
  <c r="L18" i="115"/>
  <c r="M13" i="115"/>
  <c r="L17" i="115"/>
  <c r="M17" i="115"/>
  <c r="O18" i="115" l="1"/>
  <c r="R24" i="115"/>
  <c r="U24" i="115"/>
  <c r="Q24" i="115"/>
  <c r="T24" i="115"/>
  <c r="P24" i="115"/>
  <c r="S24" i="115"/>
  <c r="M18" i="115"/>
  <c r="X21" i="115"/>
  <c r="V21" i="115"/>
  <c r="N22" i="115"/>
  <c r="L22" i="115"/>
  <c r="M22" i="115"/>
  <c r="W21" i="115"/>
  <c r="O23" i="115"/>
  <c r="M23" i="115"/>
  <c r="L23" i="115"/>
  <c r="X26" i="115" l="1"/>
  <c r="V26" i="115"/>
  <c r="W26" i="115"/>
  <c r="N27" i="115"/>
  <c r="L27" i="115"/>
  <c r="M27" i="115"/>
  <c r="J12" i="114" l="1"/>
  <c r="K12" i="114"/>
  <c r="S11" i="114"/>
  <c r="J9" i="114"/>
  <c r="K9" i="114"/>
  <c r="I9" i="114"/>
  <c r="O8" i="114"/>
  <c r="N8" i="114"/>
  <c r="M8" i="114"/>
  <c r="L8" i="114"/>
  <c r="I16" i="114" l="1"/>
  <c r="J16" i="114"/>
  <c r="Q16" i="114"/>
  <c r="N13" i="114"/>
  <c r="L13" i="114"/>
  <c r="I17" i="114"/>
  <c r="I14" i="114"/>
  <c r="K14" i="114"/>
  <c r="J14" i="114"/>
  <c r="J17" i="114"/>
  <c r="K19" i="114"/>
  <c r="I19" i="114"/>
  <c r="J19" i="114"/>
  <c r="S16" i="114"/>
  <c r="K17" i="114"/>
  <c r="S26" i="114"/>
  <c r="M13" i="114"/>
  <c r="O13" i="114"/>
  <c r="K20" i="114" l="1"/>
  <c r="I20" i="114"/>
  <c r="R20" i="114"/>
  <c r="P20" i="114"/>
  <c r="I22" i="114"/>
  <c r="I27" i="114"/>
  <c r="K22" i="114"/>
  <c r="J22" i="114"/>
  <c r="I21" i="114"/>
  <c r="J21" i="114"/>
  <c r="Q21" i="114"/>
  <c r="N18" i="114"/>
  <c r="M18" i="114"/>
  <c r="O18" i="114"/>
  <c r="L18" i="114"/>
  <c r="S21" i="114"/>
  <c r="K24" i="114"/>
  <c r="I24" i="114"/>
  <c r="J24" i="114"/>
  <c r="K25" i="114" l="1"/>
  <c r="I25" i="114"/>
  <c r="R25" i="114"/>
  <c r="P25" i="114"/>
  <c r="K27" i="114"/>
  <c r="J27" i="114"/>
  <c r="J26" i="114"/>
  <c r="Q26" i="114"/>
  <c r="I26" i="114"/>
  <c r="N23" i="114"/>
  <c r="M23" i="114"/>
  <c r="L23" i="114"/>
  <c r="O23" i="114"/>
</calcChain>
</file>

<file path=xl/comments1.xml><?xml version="1.0" encoding="utf-8"?>
<comments xmlns="http://schemas.openxmlformats.org/spreadsheetml/2006/main">
  <authors>
    <author>guxd/Gu XiaoDan(ETD)</author>
  </authors>
  <commentList>
    <comment ref="B92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C92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D92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E92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F92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G92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G95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For CMB export only</t>
        </r>
      </text>
    </comment>
  </commentList>
</comments>
</file>

<file path=xl/sharedStrings.xml><?xml version="1.0" encoding="utf-8"?>
<sst xmlns="http://schemas.openxmlformats.org/spreadsheetml/2006/main" count="2783" uniqueCount="793">
  <si>
    <t>ETA</t>
  </si>
  <si>
    <t>FOS</t>
  </si>
  <si>
    <t xml:space="preserve">ABOVE SAILING SCHEDULE IS SUBJECT TO CHANGE WITH /WITHOUT PRIOR NOTICE </t>
  </si>
  <si>
    <t>ROTTERDAM</t>
  </si>
  <si>
    <t>FELIXSTOWE</t>
  </si>
  <si>
    <t>HAMBURG</t>
  </si>
  <si>
    <t xml:space="preserve">ANTWERP </t>
  </si>
  <si>
    <t>CLICK HERE</t>
  </si>
  <si>
    <t>BACK TO MENU</t>
  </si>
  <si>
    <t>GENOA</t>
  </si>
  <si>
    <t>BARCELONA</t>
  </si>
  <si>
    <t>VALENCIA</t>
  </si>
  <si>
    <t>PIRAEUS</t>
  </si>
  <si>
    <t>KOPER</t>
  </si>
  <si>
    <t>ALGECIRAS</t>
  </si>
  <si>
    <t>LA SPEZIA</t>
  </si>
  <si>
    <t>Remarks for closing time:</t>
  </si>
  <si>
    <t>EUROPE SERVICE</t>
  </si>
  <si>
    <t>CY at</t>
  </si>
  <si>
    <t>via Hamburg</t>
  </si>
  <si>
    <t xml:space="preserve">via Hamburg </t>
  </si>
  <si>
    <t>via Rotterdam</t>
  </si>
  <si>
    <t>GERMANY</t>
  </si>
  <si>
    <t>SWEDEN</t>
  </si>
  <si>
    <t>NORWAY</t>
  </si>
  <si>
    <t>FINLAND</t>
  </si>
  <si>
    <t>POLAND</t>
  </si>
  <si>
    <t>RUSSIA</t>
  </si>
  <si>
    <t>PORTUGAL</t>
  </si>
  <si>
    <t>CAT LAI</t>
  </si>
  <si>
    <t>VESSEL NAME</t>
  </si>
  <si>
    <t>MON</t>
  </si>
  <si>
    <t>ODESSA</t>
  </si>
  <si>
    <t>transhipment ports</t>
  </si>
  <si>
    <t>Lisbon</t>
  </si>
  <si>
    <t xml:space="preserve">TEL : 84.8.38290000        FAX : 84.8. 39307268 </t>
  </si>
  <si>
    <t>BEIRUT</t>
  </si>
  <si>
    <t>All in US$</t>
  </si>
  <si>
    <t>TRIESTE</t>
  </si>
  <si>
    <t>EUROPE via ROTTERDAM &amp; HAMBURG</t>
  </si>
  <si>
    <t>SOUTHAMPTON</t>
  </si>
  <si>
    <t>WEBSITE: WWW.COSCON.COM</t>
  </si>
  <si>
    <t>COSCO SHIPPING LINES (VIETNAM)</t>
  </si>
  <si>
    <t xml:space="preserve">SAFI TOWER, 209 NGUYEN VAN THU STREET, DISTRICT 1, HO CHI MINH CITY </t>
  </si>
  <si>
    <t>GDANSK</t>
  </si>
  <si>
    <t>Wilhelmshaven</t>
  </si>
  <si>
    <t>AEU7</t>
  </si>
  <si>
    <t>PORT SAID (W)</t>
  </si>
  <si>
    <t>CONSTANZA</t>
  </si>
  <si>
    <t>AEM3</t>
  </si>
  <si>
    <t>RIJEKA</t>
  </si>
  <si>
    <t>VENICE</t>
  </si>
  <si>
    <t>Piraeus</t>
  </si>
  <si>
    <t>Oran</t>
  </si>
  <si>
    <t>Annaba</t>
  </si>
  <si>
    <t>Port Said</t>
  </si>
  <si>
    <t>Tripoli</t>
  </si>
  <si>
    <t>Catania</t>
  </si>
  <si>
    <t>Morocco</t>
  </si>
  <si>
    <t>Casablanca</t>
  </si>
  <si>
    <t>Marin</t>
  </si>
  <si>
    <t>MADRID CY/CY ( by rail )</t>
  </si>
  <si>
    <t>Syrian</t>
  </si>
  <si>
    <t>Georgia</t>
  </si>
  <si>
    <t>Cyprus</t>
  </si>
  <si>
    <r>
      <t>Gadki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</si>
  <si>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Dabrowa Gornicza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</si>
  <si>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Poznan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</si>
  <si>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Gliwice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</si>
  <si>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Brzeg Dolny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</si>
  <si>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t>Benghazi</t>
  </si>
  <si>
    <t>AEU3</t>
  </si>
  <si>
    <t>AEU2</t>
  </si>
  <si>
    <t>WEST BOUND Arbitraries ex Far East via EU basic ports</t>
  </si>
  <si>
    <t>Destination :</t>
  </si>
  <si>
    <t>SWITZERLAND by barge</t>
  </si>
  <si>
    <t>Valencia</t>
  </si>
  <si>
    <t>La Spezia</t>
  </si>
  <si>
    <t>CY-CY</t>
  </si>
  <si>
    <t>SUN</t>
  </si>
  <si>
    <t>non hazardous</t>
  </si>
  <si>
    <t>AEM1</t>
  </si>
  <si>
    <t>AEM2</t>
  </si>
  <si>
    <t>AEM6</t>
  </si>
  <si>
    <t>GEM</t>
  </si>
  <si>
    <t>GEM2</t>
  </si>
  <si>
    <t>IMEX</t>
  </si>
  <si>
    <t>COUNTRY</t>
  </si>
  <si>
    <t>PORT</t>
  </si>
  <si>
    <t>TERM</t>
  </si>
  <si>
    <t>T/S TERMINAL</t>
  </si>
  <si>
    <t>Algeria</t>
  </si>
  <si>
    <t>CY-FO</t>
  </si>
  <si>
    <t>PIR01</t>
  </si>
  <si>
    <t>VLC02</t>
  </si>
  <si>
    <t>VLC01/VLC02</t>
  </si>
  <si>
    <t>Skikda</t>
  </si>
  <si>
    <t>Libya</t>
  </si>
  <si>
    <t>Misurata</t>
  </si>
  <si>
    <t>Khoms</t>
  </si>
  <si>
    <t>Bulgaria</t>
  </si>
  <si>
    <t>Varna</t>
  </si>
  <si>
    <t>Malta</t>
  </si>
  <si>
    <t>Egypt</t>
  </si>
  <si>
    <t>Damietta</t>
  </si>
  <si>
    <t>MLT01</t>
  </si>
  <si>
    <t>Alexandria ( Old Port)</t>
  </si>
  <si>
    <t>PSD01/02</t>
  </si>
  <si>
    <t>Greece</t>
  </si>
  <si>
    <t>Thessaloniki</t>
  </si>
  <si>
    <t>Italy</t>
  </si>
  <si>
    <t>Milan(by rail)</t>
  </si>
  <si>
    <t>SPE01</t>
  </si>
  <si>
    <t>Naples</t>
  </si>
  <si>
    <t>Ancona</t>
  </si>
  <si>
    <t>Venice</t>
  </si>
  <si>
    <t>Ravenna</t>
  </si>
  <si>
    <t>Barcelona</t>
  </si>
  <si>
    <t>Nouadhibou</t>
  </si>
  <si>
    <t>Nouakchott</t>
  </si>
  <si>
    <t>ALG03</t>
  </si>
  <si>
    <t>Agadir</t>
  </si>
  <si>
    <t>Russia</t>
  </si>
  <si>
    <t>Novorossiysk</t>
  </si>
  <si>
    <t>Spain</t>
  </si>
  <si>
    <t>VLC01</t>
  </si>
  <si>
    <t>Santa Cruz De Tenerife</t>
  </si>
  <si>
    <t>Las Palmas</t>
  </si>
  <si>
    <t>VLC01/02</t>
  </si>
  <si>
    <t>ZARAGOZA CY/CY (by rail )</t>
  </si>
  <si>
    <t>BCN01</t>
  </si>
  <si>
    <t>Vigo</t>
  </si>
  <si>
    <t>ALG03/04</t>
  </si>
  <si>
    <t>MELILLA</t>
  </si>
  <si>
    <t>Lattakia</t>
  </si>
  <si>
    <t>Turkey</t>
  </si>
  <si>
    <t>Haydarpasa</t>
  </si>
  <si>
    <t>Izmir</t>
  </si>
  <si>
    <t>Gebze</t>
  </si>
  <si>
    <t>Gemlik</t>
  </si>
  <si>
    <t>Iskenderun</t>
  </si>
  <si>
    <t>Aliaga</t>
  </si>
  <si>
    <t>Kumport</t>
  </si>
  <si>
    <t>Poti</t>
  </si>
  <si>
    <t>IST04</t>
  </si>
  <si>
    <t>Limassol</t>
  </si>
  <si>
    <t>Constantza</t>
  </si>
  <si>
    <t>CND03</t>
  </si>
  <si>
    <t xml:space="preserve">VOYAGE 
NUMBER </t>
  </si>
  <si>
    <t>CAIMEP (TCTT)</t>
  </si>
  <si>
    <t>ETD (THU)</t>
  </si>
  <si>
    <t>SI CUT OFF 10:00 TUE</t>
  </si>
  <si>
    <t>EU &amp; MED DIRECT-TCTT (PIRAEUS, HAMBURG, ROTTERDAM, ZEEBRUGGE,FELIXSTOWE)</t>
  </si>
  <si>
    <t>ETD</t>
  </si>
  <si>
    <t>AEU7 - EU &amp; MED DIRECT CAIMEP (TCTT)</t>
  </si>
  <si>
    <t>EVERY THU</t>
  </si>
  <si>
    <t>NORTH EUROPE VIA SIN ( FELIXSTOWE, HAMBURG , ROTTERDAM, ANTWERP, SOUTHAMPTON, DUNKIRK, GDANSK, ALGECIRAS/ Wilhelmshaven)</t>
  </si>
  <si>
    <t>ZEEBRUGGE</t>
  </si>
  <si>
    <t xml:space="preserve"> COSCO SHIPPING LINES (VIETNAM)</t>
  </si>
  <si>
    <t>INTENDED CONNECTING VESSEL</t>
  </si>
  <si>
    <t>SIN</t>
  </si>
  <si>
    <t>07:00 AM SUN in CAT LAI</t>
  </si>
  <si>
    <t xml:space="preserve">08:00 AM SAT in CAT LAI (SUN Feeder) </t>
  </si>
  <si>
    <t>PIRAEUS
(17days) PIR01</t>
  </si>
  <si>
    <t>ROTTERDAM
(29days) RTM06</t>
  </si>
  <si>
    <t>FELIXSTOWE
(32days) FXT02</t>
  </si>
  <si>
    <t>HAMBURG
(26days) 
HAM01</t>
  </si>
  <si>
    <t>ZEEBRUGGE
(31days) 
ZEE03</t>
  </si>
  <si>
    <r>
      <t>ICELAND</t>
    </r>
    <r>
      <rPr>
        <sz val="11"/>
        <rFont val="Arial"/>
        <family val="2"/>
      </rPr>
      <t xml:space="preserve"> </t>
    </r>
  </si>
  <si>
    <t xml:space="preserve">RFS4 </t>
  </si>
  <si>
    <t xml:space="preserve">RTM06/EMX–SOU01/Southampton–LED41/Bronka–KTK01/Kotka–RTM06/EMX </t>
  </si>
  <si>
    <t xml:space="preserve">ANR07/Antwerp - ZEE03/Zeebrugge- DUB04/Dublin - ANR07/Antwerp  </t>
  </si>
  <si>
    <t xml:space="preserve">AEM </t>
  </si>
  <si>
    <t xml:space="preserve">AGT </t>
  </si>
  <si>
    <t xml:space="preserve">PIR01--YPO01/Gebze-GEM01/Gemlik-SKG01/Thesaloniki-IZM01/Izmir-PIR01 </t>
  </si>
  <si>
    <t xml:space="preserve">TBX </t>
  </si>
  <si>
    <t xml:space="preserve">PIR01-IST02/Haydapasai-NVS03/Novorossiysk-CND03/Constanta-IST04/Kumport-PIR01 </t>
  </si>
  <si>
    <t xml:space="preserve">PNX </t>
  </si>
  <si>
    <t xml:space="preserve">PIR01-NAP01/Naples-PIR01 </t>
  </si>
  <si>
    <t xml:space="preserve">PVS </t>
  </si>
  <si>
    <t xml:space="preserve">PIR01/Piraeus-VCE02/Venice-PIR01/Piraeus </t>
  </si>
  <si>
    <t xml:space="preserve">NET2 </t>
  </si>
  <si>
    <t xml:space="preserve">RTM06-HAM01-ANR07-PIR01-ALY02/Alexandria-LIK01/Iskenderun-MER01/Mersin-HFA01/Haifa-PIR01-CSC01/Casablanca-RTM06 </t>
  </si>
  <si>
    <t xml:space="preserve">NET </t>
  </si>
  <si>
    <t xml:space="preserve">FXT01/Felixstowe-HAM03-ANR07-CAG01/Cagliari-PIR01-IST04/Kumport-YPO01/Gebze-IZM01/Izmir-SAL01/Salerna-FXT01 </t>
  </si>
  <si>
    <t xml:space="preserve">AGX </t>
  </si>
  <si>
    <t xml:space="preserve">AUO01/Ancona-VCE02/Venice-KOP03/Koper-RVE02/Ravenna-PIR01-LMS01/Limassol-ALY02/Alexandria-BEY01/Beirut-LIK01/Iskenderun-PIR01-AUO01 </t>
  </si>
  <si>
    <t xml:space="preserve">AIG </t>
  </si>
  <si>
    <t xml:space="preserve">PIR01-BRI01/Bari-DRZ01/Durres-PIR01 </t>
  </si>
  <si>
    <t xml:space="preserve">PBX </t>
  </si>
  <si>
    <t xml:space="preserve">PIR01-GEM01/Gemlik-YPO01/Gebze-AFU01/Varna-PIR01 </t>
  </si>
  <si>
    <t xml:space="preserve">MFS </t>
  </si>
  <si>
    <t xml:space="preserve">ASH01/Ashdod-HFA01/Haifa-FOS01/Fos-GOA03/Genoa-NPK01/Naples-ASH01 </t>
  </si>
  <si>
    <t xml:space="preserve">BRX2 </t>
  </si>
  <si>
    <t xml:space="preserve">MER01/Mersin-NVS03/Novorossiysk-MER01 </t>
  </si>
  <si>
    <t>LE HAVRE</t>
  </si>
  <si>
    <t>DUNKIRK</t>
  </si>
  <si>
    <r>
      <rPr>
        <b/>
        <u/>
        <sz val="14"/>
        <rFont val="Arial"/>
        <family val="2"/>
      </rPr>
      <t>For booking inquiries, please contact :</t>
    </r>
    <r>
      <rPr>
        <b/>
        <sz val="14"/>
        <rFont val="Arial"/>
        <family val="2"/>
      </rPr>
      <t xml:space="preserve"> sgn.oth.cus@coscon.com</t>
    </r>
  </si>
  <si>
    <t>-</t>
  </si>
  <si>
    <r>
      <t xml:space="preserve">For booking inquiries, please contact : </t>
    </r>
    <r>
      <rPr>
        <b/>
        <u/>
        <sz val="11"/>
        <color indexed="12"/>
        <rFont val="Arial"/>
        <family val="2"/>
      </rPr>
      <t>sgn.oth.cus@coscon.com</t>
    </r>
  </si>
  <si>
    <r>
      <t>Trade</t>
    </r>
    <r>
      <rPr>
        <b/>
        <sz val="11"/>
        <color indexed="9"/>
        <rFont val="Arial"/>
        <family val="2"/>
      </rPr>
      <t xml:space="preserve"> </t>
    </r>
  </si>
  <si>
    <r>
      <t>SERVICE CODE</t>
    </r>
    <r>
      <rPr>
        <b/>
        <sz val="11"/>
        <color indexed="9"/>
        <rFont val="Arial"/>
        <family val="2"/>
      </rPr>
      <t xml:space="preserve"> </t>
    </r>
  </si>
  <si>
    <r>
      <t>ROTATION</t>
    </r>
    <r>
      <rPr>
        <b/>
        <sz val="11"/>
        <color indexed="9"/>
        <rFont val="Arial"/>
        <family val="2"/>
      </rPr>
      <t xml:space="preserve"> </t>
    </r>
  </si>
  <si>
    <r>
      <t>AEU</t>
    </r>
    <r>
      <rPr>
        <b/>
        <sz val="11"/>
        <color indexed="8"/>
        <rFont val="Arial"/>
        <family val="2"/>
      </rPr>
      <t xml:space="preserve"> </t>
    </r>
  </si>
  <si>
    <r>
      <t>RFS</t>
    </r>
    <r>
      <rPr>
        <sz val="11"/>
        <color indexed="8"/>
        <rFont val="Arial"/>
        <family val="2"/>
      </rPr>
      <t xml:space="preserve"> </t>
    </r>
  </si>
  <si>
    <r>
      <t>ZEE03/Zeebrugge-RTM04/DDE-RTM10/RWG-LED08/St. PetersburgCTSP-LED01/St. PetersburgFCT-GDN02/Gdansk-ZEE03/Zeebrugge</t>
    </r>
    <r>
      <rPr>
        <sz val="11"/>
        <color indexed="8"/>
        <rFont val="Arial"/>
        <family val="2"/>
      </rPr>
      <t xml:space="preserve"> </t>
    </r>
  </si>
  <si>
    <r>
      <t>RFS2</t>
    </r>
    <r>
      <rPr>
        <sz val="11"/>
        <color indexed="8"/>
        <rFont val="Arial"/>
        <family val="2"/>
      </rPr>
      <t xml:space="preserve"> </t>
    </r>
  </si>
  <si>
    <r>
      <t>ANR07/GATEWAY--RTM10/RWG-RTM06/EUROMAX-CKL(T/S)-LED41-LED01-LED08-CKL(T/S)-ANR07/GATEWAY</t>
    </r>
    <r>
      <rPr>
        <sz val="11"/>
        <color indexed="8"/>
        <rFont val="Arial"/>
        <family val="2"/>
      </rPr>
      <t xml:space="preserve"> </t>
    </r>
  </si>
  <si>
    <r>
      <t>RFS3</t>
    </r>
    <r>
      <rPr>
        <sz val="11"/>
        <color indexed="8"/>
        <rFont val="Arial"/>
        <family val="2"/>
      </rPr>
      <t xml:space="preserve"> </t>
    </r>
  </si>
  <si>
    <r>
      <t>RTM06/04/10-HEL01/Helsinki-KTK01/Kotka-RTM06/04/10</t>
    </r>
    <r>
      <rPr>
        <sz val="11"/>
        <color indexed="8"/>
        <rFont val="Arial"/>
        <family val="2"/>
      </rPr>
      <t xml:space="preserve"> </t>
    </r>
  </si>
  <si>
    <r>
      <t>PFX</t>
    </r>
    <r>
      <rPr>
        <sz val="11"/>
        <color indexed="8"/>
        <rFont val="Arial"/>
        <family val="2"/>
      </rPr>
      <t xml:space="preserve"> </t>
    </r>
  </si>
  <si>
    <r>
      <t>GDN02/Gdansk-HEL01/Helsinki-KLJ01/Klaipeda-GDN02/Gdansk</t>
    </r>
    <r>
      <rPr>
        <sz val="11"/>
        <color indexed="8"/>
        <rFont val="Arial"/>
        <family val="2"/>
      </rPr>
      <t xml:space="preserve"> </t>
    </r>
  </si>
  <si>
    <r>
      <t>PFX2</t>
    </r>
    <r>
      <rPr>
        <sz val="11"/>
        <color indexed="8"/>
        <rFont val="Arial"/>
        <family val="2"/>
      </rPr>
      <t xml:space="preserve"> </t>
    </r>
  </si>
  <si>
    <r>
      <t>GDN02/Gdansk-KTK01/Kotka--RIX01/Riga-GDN02/Gdansk</t>
    </r>
    <r>
      <rPr>
        <sz val="11"/>
        <color indexed="8"/>
        <rFont val="Arial"/>
        <family val="2"/>
      </rPr>
      <t xml:space="preserve"> </t>
    </r>
  </si>
  <si>
    <r>
      <t>INX1</t>
    </r>
    <r>
      <rPr>
        <sz val="11"/>
        <color indexed="8"/>
        <rFont val="Arial"/>
        <family val="2"/>
      </rPr>
      <t xml:space="preserve"> </t>
    </r>
  </si>
  <si>
    <r>
      <t>INX4</t>
    </r>
    <r>
      <rPr>
        <sz val="11"/>
        <color indexed="8"/>
        <rFont val="Arial"/>
        <family val="2"/>
      </rPr>
      <t xml:space="preserve"> </t>
    </r>
  </si>
  <si>
    <r>
      <t>RTM04/DDE-RTM10/RWG-RTM06/EMX-DUB04/Dublin-RTM04/DDE</t>
    </r>
    <r>
      <rPr>
        <sz val="11"/>
        <color indexed="8"/>
        <rFont val="Arial"/>
        <family val="2"/>
      </rPr>
      <t xml:space="preserve"> </t>
    </r>
  </si>
  <si>
    <r>
      <t>SNX1</t>
    </r>
    <r>
      <rPr>
        <sz val="11"/>
        <color indexed="8"/>
        <rFont val="Arial"/>
        <family val="2"/>
      </rPr>
      <t xml:space="preserve"> </t>
    </r>
  </si>
  <si>
    <r>
      <t>RTM06/EMX-RTM04/DDE-GOE01/Gothenburg-HLS01/Helsingborg-RTM04/DDE</t>
    </r>
    <r>
      <rPr>
        <sz val="11"/>
        <color indexed="8"/>
        <rFont val="Arial"/>
        <family val="2"/>
      </rPr>
      <t xml:space="preserve"> </t>
    </r>
  </si>
  <si>
    <r>
      <t>PLX1</t>
    </r>
    <r>
      <rPr>
        <sz val="11"/>
        <color indexed="8"/>
        <rFont val="Arial"/>
        <family val="2"/>
      </rPr>
      <t xml:space="preserve"> </t>
    </r>
  </si>
  <si>
    <r>
      <t>HAM01/CTT-HAM06/CTA-HAM03/CTB-GDY01/Gdynia BCT-KLJ01/Klaipeda KKT-HAM03/CTB</t>
    </r>
    <r>
      <rPr>
        <sz val="11"/>
        <color indexed="8"/>
        <rFont val="Arial"/>
        <family val="2"/>
      </rPr>
      <t xml:space="preserve"> </t>
    </r>
  </si>
  <si>
    <r>
      <t>PIR01-RIJ01/Rijeka-KOP03/Koper-AUO01/Ancona-PIR01</t>
    </r>
    <r>
      <rPr>
        <sz val="11"/>
        <color indexed="8"/>
        <rFont val="Arial"/>
        <family val="2"/>
      </rPr>
      <t xml:space="preserve">； </t>
    </r>
  </si>
  <si>
    <r>
      <rPr>
        <b/>
        <sz val="11"/>
        <color indexed="10"/>
        <rFont val="Arial"/>
        <family val="2"/>
      </rPr>
      <t>01:00 AM</t>
    </r>
    <r>
      <rPr>
        <b/>
        <sz val="11"/>
        <color indexed="12"/>
        <rFont val="Arial"/>
        <family val="2"/>
      </rPr>
      <t xml:space="preserve"> THU at TCTT</t>
    </r>
  </si>
  <si>
    <t>ISTANBUL
(Kumport)</t>
  </si>
  <si>
    <t>EVYAP
(IZMIT)</t>
  </si>
  <si>
    <t>DATE</t>
  </si>
  <si>
    <t>AEU9</t>
  </si>
  <si>
    <r>
      <t xml:space="preserve">For rate inquiries, please contact : </t>
    </r>
    <r>
      <rPr>
        <b/>
        <u/>
        <sz val="11"/>
        <color indexed="12"/>
        <rFont val="Arial"/>
        <family val="2"/>
      </rPr>
      <t>msdsgn@coscon.com</t>
    </r>
  </si>
  <si>
    <t>AEU1</t>
  </si>
  <si>
    <t>AEU6</t>
  </si>
  <si>
    <t>ETA POD</t>
  </si>
  <si>
    <t>MEDITERRANEAN + ADRIATIC SEA + BLACK SEA SERVICE</t>
  </si>
  <si>
    <t xml:space="preserve">NORTH EUROPE SERVICE  </t>
  </si>
  <si>
    <t>MEDITERRANEAN + ADRIATIC SEA + BLACK SEA</t>
  </si>
  <si>
    <t>MALTA
(CY-FO)</t>
  </si>
  <si>
    <t>ETA
SIN</t>
  </si>
  <si>
    <t>MED NON BASE PORTS</t>
  </si>
  <si>
    <t>MED + ADRIATIC SEA + BLACK SEA SERVICE (PIRAEUS, GENOA, FOS, MALTA, LA SPEZIA, BARCELONA,VALENCIA, PORT SAID, BEIRUT,EVYAP,CONSTANZA, ODESSA, VENICE, KOPER, TRIESTE,...)</t>
  </si>
  <si>
    <t>South Shields</t>
  </si>
  <si>
    <t>Via Algeciras</t>
  </si>
  <si>
    <t xml:space="preserve">Soedertaelje </t>
    <phoneticPr fontId="2" type="noConversion"/>
  </si>
  <si>
    <t>Gefle</t>
    <phoneticPr fontId="2" type="noConversion"/>
  </si>
  <si>
    <t>Ahus</t>
    <phoneticPr fontId="2" type="noConversion"/>
  </si>
  <si>
    <t>no standard service**</t>
    <phoneticPr fontId="2" type="noConversion"/>
  </si>
  <si>
    <t>Norrköping</t>
    <phoneticPr fontId="2" type="noConversion"/>
  </si>
  <si>
    <t>via Rotterdam</t>
    <phoneticPr fontId="2" type="noConversion"/>
  </si>
  <si>
    <t>Fredrikstad</t>
    <phoneticPr fontId="2" type="noConversion"/>
  </si>
  <si>
    <t>Larvik</t>
    <phoneticPr fontId="2" type="noConversion"/>
  </si>
  <si>
    <t>Brevik</t>
    <phoneticPr fontId="2" type="noConversion"/>
  </si>
  <si>
    <t>Haugesund</t>
    <phoneticPr fontId="2" type="noConversion"/>
  </si>
  <si>
    <t>Bergen</t>
    <phoneticPr fontId="2" type="noConversion"/>
  </si>
  <si>
    <t>Orkanger</t>
    <phoneticPr fontId="2" type="noConversion"/>
  </si>
  <si>
    <t>Aalesund</t>
    <phoneticPr fontId="2" type="noConversion"/>
  </si>
  <si>
    <t>Kemi</t>
    <phoneticPr fontId="2" type="noConversion"/>
  </si>
  <si>
    <t>Szczecin</t>
    <phoneticPr fontId="2" type="noConversion"/>
  </si>
  <si>
    <t xml:space="preserve">via Rotterdam </t>
    <phoneticPr fontId="2" type="noConversion"/>
  </si>
  <si>
    <t>Muuga(Tallin)</t>
    <phoneticPr fontId="2" type="noConversion"/>
  </si>
  <si>
    <t>Muuga(Tallin) 20‘ gross weight&gt;20 ton</t>
    <phoneticPr fontId="2" type="noConversion"/>
  </si>
  <si>
    <t>Ust-Luga</t>
    <phoneticPr fontId="2" type="noConversion"/>
  </si>
  <si>
    <t>IRELAND</t>
    <phoneticPr fontId="2" type="noConversion"/>
  </si>
  <si>
    <t>Via Southampton</t>
    <phoneticPr fontId="2" type="noConversion"/>
  </si>
  <si>
    <t>Cork</t>
    <phoneticPr fontId="2" type="noConversion"/>
  </si>
  <si>
    <t>UK</t>
    <phoneticPr fontId="2" type="noConversion"/>
  </si>
  <si>
    <t>Belfast</t>
    <phoneticPr fontId="2" type="noConversion"/>
  </si>
  <si>
    <t>via Felixstowe</t>
    <phoneticPr fontId="2" type="noConversion"/>
  </si>
  <si>
    <t>Via Rotterdam</t>
  </si>
  <si>
    <t>Grangemouth CY</t>
    <phoneticPr fontId="2" type="noConversion"/>
  </si>
  <si>
    <t>Immingham CY</t>
    <phoneticPr fontId="2" type="noConversion"/>
  </si>
  <si>
    <t xml:space="preserve">via Tangier
</t>
    <phoneticPr fontId="2" type="noConversion"/>
  </si>
  <si>
    <t>Leixoes</t>
    <phoneticPr fontId="2" type="noConversion"/>
  </si>
  <si>
    <t>SPAIN</t>
    <phoneticPr fontId="2" type="noConversion"/>
  </si>
  <si>
    <t>Via Zeebrugge</t>
    <phoneticPr fontId="2" type="noConversion"/>
  </si>
  <si>
    <t>Vigo</t>
    <phoneticPr fontId="2" type="noConversion"/>
  </si>
  <si>
    <t>Gijon</t>
    <phoneticPr fontId="2" type="noConversion"/>
  </si>
  <si>
    <t>Basel CY</t>
    <phoneticPr fontId="2" type="noConversion"/>
  </si>
  <si>
    <t>Via Antwerp</t>
  </si>
  <si>
    <t>Via Zeebrugge</t>
  </si>
  <si>
    <t>Dublin</t>
    <phoneticPr fontId="2" type="noConversion"/>
  </si>
  <si>
    <t>Gothenburg</t>
    <phoneticPr fontId="2" type="noConversion"/>
  </si>
  <si>
    <t>Helsingborg</t>
    <phoneticPr fontId="2" type="noConversion"/>
  </si>
  <si>
    <t>Klaipeda</t>
    <phoneticPr fontId="2" type="noConversion"/>
  </si>
  <si>
    <t>Antwerp</t>
    <phoneticPr fontId="2" type="noConversion"/>
  </si>
  <si>
    <t>Southampton</t>
    <phoneticPr fontId="2" type="noConversion"/>
  </si>
  <si>
    <t>Korea Via SOU</t>
    <phoneticPr fontId="2" type="noConversion"/>
  </si>
  <si>
    <t>ST Petersburg CTSP LED08</t>
    <phoneticPr fontId="2" type="noConversion"/>
  </si>
  <si>
    <t>ST Petersburg CFP LED40</t>
    <phoneticPr fontId="2" type="noConversion"/>
  </si>
  <si>
    <t>Kaliningrad  KGD02</t>
    <phoneticPr fontId="2" type="noConversion"/>
  </si>
  <si>
    <t>Riga</t>
    <phoneticPr fontId="2" type="noConversion"/>
  </si>
  <si>
    <t>PIR01</t>
    <phoneticPr fontId="8" type="noConversion"/>
  </si>
  <si>
    <t>Port Said (West)</t>
    <phoneticPr fontId="8" type="noConversion"/>
  </si>
  <si>
    <t>Port Said (East)</t>
    <phoneticPr fontId="8" type="noConversion"/>
  </si>
  <si>
    <t>CY-FO</t>
    <phoneticPr fontId="8" type="noConversion"/>
  </si>
  <si>
    <t>PSD01</t>
    <phoneticPr fontId="8" type="noConversion"/>
  </si>
  <si>
    <t>Rubiera(by rail)</t>
    <phoneticPr fontId="8" type="noConversion"/>
  </si>
  <si>
    <t>SPE01</t>
    <phoneticPr fontId="8" type="noConversion"/>
  </si>
  <si>
    <t>Padova(by rail)</t>
    <phoneticPr fontId="8" type="noConversion"/>
  </si>
  <si>
    <t>Bologna(by rail)</t>
    <phoneticPr fontId="8" type="noConversion"/>
  </si>
  <si>
    <t>Genoa</t>
    <phoneticPr fontId="8" type="noConversion"/>
  </si>
  <si>
    <t>Livorno</t>
    <phoneticPr fontId="8" type="noConversion"/>
  </si>
  <si>
    <t>Bari</t>
    <phoneticPr fontId="8" type="noConversion"/>
  </si>
  <si>
    <t>Salerno</t>
    <phoneticPr fontId="8" type="noConversion"/>
  </si>
  <si>
    <t>PIR01</t>
    <phoneticPr fontId="11" type="noConversion"/>
  </si>
  <si>
    <t>Mauritania</t>
    <phoneticPr fontId="8" type="noConversion"/>
  </si>
  <si>
    <t>VLC01</t>
    <phoneticPr fontId="8" type="noConversion"/>
  </si>
  <si>
    <t>Tangier</t>
    <phoneticPr fontId="8" type="noConversion"/>
  </si>
  <si>
    <t>Fuerteventura</t>
    <phoneticPr fontId="8" type="noConversion"/>
  </si>
  <si>
    <t>Barcelona</t>
    <phoneticPr fontId="8" type="noConversion"/>
  </si>
  <si>
    <t>VLC01/BCN01</t>
    <phoneticPr fontId="8" type="noConversion"/>
  </si>
  <si>
    <t>Arrecife</t>
    <phoneticPr fontId="8" type="noConversion"/>
  </si>
  <si>
    <t>Algecirus</t>
  </si>
  <si>
    <t>ALG03</t>
    <phoneticPr fontId="8" type="noConversion"/>
  </si>
  <si>
    <t>Portugal</t>
    <phoneticPr fontId="8" type="noConversion"/>
  </si>
  <si>
    <t>Leixoes</t>
    <phoneticPr fontId="8" type="noConversion"/>
  </si>
  <si>
    <t>Non-Direct calling ports in Europe</t>
    <phoneticPr fontId="2" type="noConversion"/>
  </si>
  <si>
    <t>AEU1</t>
    <phoneticPr fontId="2" type="noConversion"/>
  </si>
  <si>
    <t>AEU2</t>
    <phoneticPr fontId="2" type="noConversion"/>
  </si>
  <si>
    <t>AEU3</t>
    <phoneticPr fontId="2" type="noConversion"/>
  </si>
  <si>
    <t>AEU5</t>
    <phoneticPr fontId="2" type="noConversion"/>
  </si>
  <si>
    <t>AEU6</t>
    <phoneticPr fontId="2" type="noConversion"/>
  </si>
  <si>
    <t>AEU7</t>
    <phoneticPr fontId="2" type="noConversion"/>
  </si>
  <si>
    <t>AEU9</t>
    <phoneticPr fontId="2" type="noConversion"/>
  </si>
  <si>
    <t>EPIC1</t>
    <phoneticPr fontId="2" type="noConversion"/>
  </si>
  <si>
    <t>EPIC2</t>
    <phoneticPr fontId="2" type="noConversion"/>
  </si>
  <si>
    <t>EPIC3(IEX)</t>
    <phoneticPr fontId="2" type="noConversion"/>
  </si>
  <si>
    <t>Via Rotterdam</t>
    <phoneticPr fontId="2" type="noConversion"/>
  </si>
  <si>
    <t>Bremerhaven</t>
    <phoneticPr fontId="2" type="noConversion"/>
  </si>
  <si>
    <t>via Wilhelmshaven</t>
    <phoneticPr fontId="2" type="noConversion"/>
  </si>
  <si>
    <t>Bremen</t>
    <phoneticPr fontId="2" type="noConversion"/>
  </si>
  <si>
    <t>Duisburg</t>
    <phoneticPr fontId="2" type="noConversion"/>
  </si>
  <si>
    <t>via Zeebrugge</t>
    <phoneticPr fontId="2" type="noConversion"/>
  </si>
  <si>
    <t>Neuss CY upto 16.5t to gross by rail</t>
    <phoneticPr fontId="2" type="noConversion"/>
  </si>
  <si>
    <t>Neuss CY 20t upto 32t to gross by rail</t>
    <phoneticPr fontId="2" type="noConversion"/>
  </si>
  <si>
    <t>NETHERLAND</t>
    <phoneticPr fontId="2" type="noConversion"/>
  </si>
  <si>
    <t>Moerdijk</t>
    <phoneticPr fontId="2" type="noConversion"/>
  </si>
  <si>
    <t>Venlo CY</t>
    <phoneticPr fontId="2" type="noConversion"/>
  </si>
  <si>
    <t xml:space="preserve">Amsterdam CY </t>
    <phoneticPr fontId="2" type="noConversion"/>
  </si>
  <si>
    <t>DENMARK</t>
    <phoneticPr fontId="2" type="noConversion"/>
  </si>
  <si>
    <t xml:space="preserve">via Hamburg </t>
    <phoneticPr fontId="2" type="noConversion"/>
  </si>
  <si>
    <t>no standard service*</t>
    <phoneticPr fontId="2" type="noConversion"/>
  </si>
  <si>
    <t>via Hamburg</t>
    <phoneticPr fontId="2" type="noConversion"/>
  </si>
  <si>
    <t>via Hamburg</t>
    <phoneticPr fontId="2" type="noConversion"/>
  </si>
  <si>
    <t>Copenhagen</t>
    <phoneticPr fontId="2" type="noConversion"/>
  </si>
  <si>
    <t>Aarhus</t>
    <phoneticPr fontId="2" type="noConversion"/>
  </si>
  <si>
    <t>Fredericia</t>
    <phoneticPr fontId="2" type="noConversion"/>
  </si>
  <si>
    <t>Kalundborg</t>
    <phoneticPr fontId="2" type="noConversion"/>
  </si>
  <si>
    <t>Copenhagen 20‘ gross weight&gt;20 ton</t>
    <phoneticPr fontId="2" type="noConversion"/>
  </si>
  <si>
    <t>Aarhus 20‘ gross weight&gt;20 ton</t>
    <phoneticPr fontId="2" type="noConversion"/>
  </si>
  <si>
    <t>Fredericia 20‘ gross weight&gt;20 ton</t>
    <phoneticPr fontId="2" type="noConversion"/>
  </si>
  <si>
    <t>Kalundborg 20‘ gross weight&gt;20 ton</t>
    <phoneticPr fontId="2" type="noConversion"/>
  </si>
  <si>
    <t>Stockholm</t>
    <phoneticPr fontId="2" type="noConversion"/>
  </si>
  <si>
    <t>Moss</t>
    <phoneticPr fontId="2" type="noConversion"/>
  </si>
  <si>
    <t>Kristiansand</t>
    <phoneticPr fontId="2" type="noConversion"/>
  </si>
  <si>
    <t>Tananger</t>
    <phoneticPr fontId="2" type="noConversion"/>
  </si>
  <si>
    <t>Floroe</t>
    <phoneticPr fontId="2" type="noConversion"/>
  </si>
  <si>
    <t>Maaloey</t>
    <phoneticPr fontId="2" type="noConversion"/>
  </si>
  <si>
    <t>Gjemnes/Hoegset</t>
    <phoneticPr fontId="2" type="noConversion"/>
  </si>
  <si>
    <t>Rauma</t>
    <phoneticPr fontId="2" type="noConversion"/>
  </si>
  <si>
    <t>Oulu</t>
    <phoneticPr fontId="2" type="noConversion"/>
  </si>
  <si>
    <t>Via Gdansk</t>
    <phoneticPr fontId="2" type="noConversion"/>
  </si>
  <si>
    <t>ESTONIA</t>
    <phoneticPr fontId="2" type="noConversion"/>
  </si>
  <si>
    <t>via Le Havre</t>
    <phoneticPr fontId="2" type="noConversion"/>
  </si>
  <si>
    <t>via Antwerp</t>
    <phoneticPr fontId="2" type="noConversion"/>
  </si>
  <si>
    <t>Lisbon</t>
    <phoneticPr fontId="2" type="noConversion"/>
  </si>
  <si>
    <t>Via Algeciras</t>
    <phoneticPr fontId="2" type="noConversion"/>
  </si>
  <si>
    <t>Bilbao</t>
    <phoneticPr fontId="2" type="noConversion"/>
  </si>
  <si>
    <t>Reykjavik</t>
    <phoneticPr fontId="2" type="noConversion"/>
  </si>
  <si>
    <t>Oslo</t>
    <phoneticPr fontId="2" type="noConversion"/>
  </si>
  <si>
    <t>via Gdansk</t>
    <phoneticPr fontId="2" type="noConversion"/>
  </si>
  <si>
    <t>Kotka</t>
    <phoneticPr fontId="2" type="noConversion"/>
  </si>
  <si>
    <t>Gdynia(GDY01 only)</t>
    <phoneticPr fontId="2" type="noConversion"/>
  </si>
  <si>
    <t>ST Petersburg BRONKA LED41</t>
    <phoneticPr fontId="2" type="noConversion"/>
  </si>
  <si>
    <t>via Hamburg</t>
    <phoneticPr fontId="2" type="noConversion"/>
  </si>
  <si>
    <t>ST Petersburg  FCT LED01</t>
    <phoneticPr fontId="2" type="noConversion"/>
  </si>
  <si>
    <t>Helsinki</t>
    <phoneticPr fontId="2" type="noConversion"/>
  </si>
  <si>
    <t>AEU6</t>
    <phoneticPr fontId="8" type="noConversion"/>
  </si>
  <si>
    <t>Piraeus</t>
    <phoneticPr fontId="8" type="noConversion"/>
  </si>
  <si>
    <t>Alger</t>
    <phoneticPr fontId="8" type="noConversion"/>
  </si>
  <si>
    <t>Piraeus</t>
    <phoneticPr fontId="8" type="noConversion"/>
  </si>
  <si>
    <t>PIR01</t>
    <phoneticPr fontId="8" type="noConversion"/>
  </si>
  <si>
    <t>Malta</t>
    <phoneticPr fontId="8" type="noConversion"/>
  </si>
  <si>
    <t>GEO01/04</t>
    <phoneticPr fontId="8" type="noConversion"/>
  </si>
  <si>
    <t xml:space="preserve">Vado Ligure </t>
    <phoneticPr fontId="8" type="noConversion"/>
  </si>
  <si>
    <t>CY-CY</t>
    <phoneticPr fontId="8" type="noConversion"/>
  </si>
  <si>
    <t>Genoa</t>
    <phoneticPr fontId="8" type="noConversion"/>
  </si>
  <si>
    <t>GEO01</t>
    <phoneticPr fontId="8" type="noConversion"/>
  </si>
  <si>
    <t>Albania</t>
    <phoneticPr fontId="8" type="noConversion"/>
  </si>
  <si>
    <t>Durres</t>
    <phoneticPr fontId="8" type="noConversion"/>
  </si>
  <si>
    <t>VLC01</t>
    <phoneticPr fontId="8" type="noConversion"/>
  </si>
  <si>
    <t>Lisbon</t>
    <phoneticPr fontId="8" type="noConversion"/>
  </si>
  <si>
    <t>PIR01</t>
    <phoneticPr fontId="8" type="noConversion"/>
  </si>
  <si>
    <t>Constantza</t>
    <phoneticPr fontId="8" type="noConversion"/>
  </si>
  <si>
    <t>Moldova</t>
    <phoneticPr fontId="8" type="noConversion"/>
  </si>
  <si>
    <t>Giurgiulesti</t>
    <phoneticPr fontId="8" type="noConversion"/>
  </si>
  <si>
    <t>CY-FO</t>
    <phoneticPr fontId="8" type="noConversion"/>
  </si>
  <si>
    <t>Romania</t>
    <phoneticPr fontId="8" type="noConversion"/>
  </si>
  <si>
    <t>Bucharest</t>
    <phoneticPr fontId="8" type="noConversion"/>
  </si>
  <si>
    <t>SANTA LOUKIA</t>
  </si>
  <si>
    <t>CSCL LIMA</t>
  </si>
  <si>
    <t>CAPE FAWLEY</t>
  </si>
  <si>
    <t>CAIMEP (CMIT)</t>
  </si>
  <si>
    <t>ETD (FRI)</t>
  </si>
  <si>
    <t>EVERY FRI</t>
  </si>
  <si>
    <t>FEEDER
(VSX - VTS - IHX)</t>
  </si>
  <si>
    <r>
      <rPr>
        <b/>
        <sz val="11"/>
        <color indexed="10"/>
        <rFont val="Arial"/>
        <family val="2"/>
      </rPr>
      <t>01:00 AM</t>
    </r>
    <r>
      <rPr>
        <b/>
        <sz val="11"/>
        <color indexed="12"/>
        <rFont val="Arial"/>
        <family val="2"/>
      </rPr>
      <t xml:space="preserve"> WED at, PHUC LONG, DONG NAI, CATLAI, TANAMEXCO, TAN CANG LONG BINH, SOWATCO, CAT LAI GIANG NAM, PHUOC LONG 3, TRANSIMEX, SOTRANS</t>
    </r>
  </si>
  <si>
    <t>VALENCIA
(36days) FXT02</t>
  </si>
  <si>
    <t>BLANK SAILING</t>
  </si>
  <si>
    <t>HANSA OSTERBURG</t>
  </si>
  <si>
    <t>FEEDER
(VTS - IHX - VSX)</t>
  </si>
  <si>
    <t>021W</t>
  </si>
  <si>
    <t>AEU7 - EU &amp; MED DIRECT CAIMEP (Gemalink)</t>
  </si>
  <si>
    <t>20:00 AM TUE at, PHUC LONG, DONG NAI, CATLAI, TANAMEXCO, TAN CANG LONG BINH, SOWATCO, CAT LAI GIANG NAM, PHUOC LONG 3, TRANSIMEX, SOTRANS</t>
  </si>
  <si>
    <r>
      <rPr>
        <b/>
        <sz val="11"/>
        <color indexed="10"/>
        <rFont val="Arial"/>
        <family val="2"/>
      </rPr>
      <t>20:00 PM</t>
    </r>
    <r>
      <rPr>
        <b/>
        <sz val="11"/>
        <color indexed="12"/>
        <rFont val="Arial"/>
        <family val="2"/>
      </rPr>
      <t xml:space="preserve"> WEB at GML</t>
    </r>
  </si>
  <si>
    <t>Svc</t>
  </si>
  <si>
    <t>Vsl</t>
  </si>
  <si>
    <t>Vsl Name</t>
  </si>
  <si>
    <t>Vsl Operator</t>
  </si>
  <si>
    <t>OA Common Code</t>
  </si>
  <si>
    <t>Voy</t>
  </si>
  <si>
    <t>Dir</t>
  </si>
  <si>
    <t>Stop Seq.</t>
  </si>
  <si>
    <t>Facility</t>
  </si>
  <si>
    <t>Facility Name</t>
  </si>
  <si>
    <t>Port</t>
  </si>
  <si>
    <t>Call No.</t>
  </si>
  <si>
    <t>Call Sign</t>
  </si>
  <si>
    <t>Arr.Ext.Voy.Ref</t>
  </si>
  <si>
    <t>Dep.Ext.Voy.Ref</t>
  </si>
  <si>
    <t>Berth Number</t>
  </si>
  <si>
    <t>Berth LTA(LTB)</t>
  </si>
  <si>
    <t>Berth LTD</t>
  </si>
  <si>
    <t>Proforma Port Stay</t>
  </si>
  <si>
    <t>Berth ETA(ETB)</t>
  </si>
  <si>
    <t>Berth ATA(ATB)</t>
  </si>
  <si>
    <t>Berth ETD</t>
  </si>
  <si>
    <t>EMC</t>
  </si>
  <si>
    <t>NEU7</t>
  </si>
  <si>
    <t>W</t>
  </si>
  <si>
    <t>5</t>
  </si>
  <si>
    <t>SIN02</t>
  </si>
  <si>
    <t>Pasir Panjang Terminal</t>
  </si>
  <si>
    <t>1</t>
  </si>
  <si>
    <t/>
  </si>
  <si>
    <t>15h</t>
  </si>
  <si>
    <t>15 Sep 2022 17:00</t>
  </si>
  <si>
    <t>NN</t>
  </si>
  <si>
    <t>CC</t>
  </si>
  <si>
    <t>-3</t>
  </si>
  <si>
    <t>2</t>
  </si>
  <si>
    <t>16 Sep 2022 01:00</t>
  </si>
  <si>
    <t>14 Sep 2022 13:00</t>
  </si>
  <si>
    <t>Y</t>
  </si>
  <si>
    <t>LL</t>
  </si>
  <si>
    <t>0</t>
  </si>
  <si>
    <t>22 Sep 2022 23:00</t>
  </si>
  <si>
    <t>21 Sep 2022 16:00</t>
  </si>
  <si>
    <t>016</t>
  </si>
  <si>
    <t>06 Oct 2022 15:00</t>
  </si>
  <si>
    <t>06 Oct 2022 23:00</t>
  </si>
  <si>
    <t>05 Oct 2022 16:00</t>
  </si>
  <si>
    <t xml:space="preserve">could delay more </t>
  </si>
  <si>
    <t>LTD</t>
  </si>
  <si>
    <t>204S</t>
  </si>
  <si>
    <t>036S</t>
  </si>
  <si>
    <t>143S</t>
  </si>
  <si>
    <t>OOLU</t>
  </si>
  <si>
    <t>023</t>
  </si>
  <si>
    <t>023W</t>
  </si>
  <si>
    <t>24h</t>
  </si>
  <si>
    <t>COSU</t>
  </si>
  <si>
    <t>CMA</t>
  </si>
  <si>
    <t>009</t>
  </si>
  <si>
    <t>20h</t>
  </si>
  <si>
    <t>NAV</t>
  </si>
  <si>
    <t>CMA CGM JEAN MERMOZ</t>
  </si>
  <si>
    <t>017</t>
  </si>
  <si>
    <t>6</t>
  </si>
  <si>
    <t>9HA4798</t>
  </si>
  <si>
    <t>0FLDFW1MA</t>
  </si>
  <si>
    <t>29 Oct 2022 18:00</t>
  </si>
  <si>
    <t>30 Oct 2022 14:00</t>
  </si>
  <si>
    <t>05 Nov 2022 18:00</t>
  </si>
  <si>
    <t>RXJ</t>
  </si>
  <si>
    <t>CMA CGM TROCADERO</t>
  </si>
  <si>
    <t>006</t>
  </si>
  <si>
    <t>FMOL</t>
  </si>
  <si>
    <t>0FLDBW1MA</t>
  </si>
  <si>
    <t>06 Nov 2022 14:00</t>
  </si>
  <si>
    <t>13 Nov 2022 10:00</t>
  </si>
  <si>
    <t>14 Nov 2022 10:00</t>
  </si>
  <si>
    <t>021</t>
  </si>
  <si>
    <t>Q8W</t>
  </si>
  <si>
    <t>CSCL GLOBE</t>
  </si>
  <si>
    <t>053</t>
  </si>
  <si>
    <t>VRNU2</t>
  </si>
  <si>
    <t>053W</t>
  </si>
  <si>
    <t>019</t>
  </si>
  <si>
    <t>019W</t>
  </si>
  <si>
    <t>05 Nov 2022 20:00</t>
  </si>
  <si>
    <t>031</t>
  </si>
  <si>
    <t>23h</t>
  </si>
  <si>
    <t>NG4</t>
  </si>
  <si>
    <t>APL MERLION</t>
  </si>
  <si>
    <t>034</t>
  </si>
  <si>
    <t>S6NV</t>
  </si>
  <si>
    <t>0FMBDW1MA</t>
  </si>
  <si>
    <t>04 Nov 2022 21:00</t>
  </si>
  <si>
    <t>045</t>
  </si>
  <si>
    <t>018</t>
  </si>
  <si>
    <t>066</t>
  </si>
  <si>
    <t>7</t>
  </si>
  <si>
    <t>066W</t>
  </si>
  <si>
    <t>050W</t>
  </si>
  <si>
    <t>032</t>
  </si>
  <si>
    <t>8</t>
  </si>
  <si>
    <t>NZN</t>
  </si>
  <si>
    <t>CMA CGM EVERGLADE</t>
  </si>
  <si>
    <t>004</t>
  </si>
  <si>
    <t>FMPS</t>
  </si>
  <si>
    <t>16h</t>
  </si>
  <si>
    <t>14h</t>
  </si>
  <si>
    <t>024</t>
  </si>
  <si>
    <t>085S</t>
  </si>
  <si>
    <t>SINAR SUNDA</t>
  </si>
  <si>
    <t>126S</t>
  </si>
  <si>
    <t>037S</t>
  </si>
  <si>
    <t>205S</t>
  </si>
  <si>
    <t>144S</t>
  </si>
  <si>
    <t>038S</t>
  </si>
  <si>
    <t>086S</t>
  </si>
  <si>
    <t>127S</t>
  </si>
  <si>
    <t>039S</t>
  </si>
  <si>
    <t>206S</t>
  </si>
  <si>
    <t>145S</t>
  </si>
  <si>
    <t>040S</t>
  </si>
  <si>
    <t>BLANK</t>
  </si>
  <si>
    <t>CSH</t>
  </si>
  <si>
    <t>COSCO SHIPPING GALAXY</t>
  </si>
  <si>
    <t>VRSJ9</t>
  </si>
  <si>
    <t>016W</t>
  </si>
  <si>
    <t>10 Nov 2022 05:00</t>
  </si>
  <si>
    <t>11 Nov 2022 05:00</t>
  </si>
  <si>
    <t>CSG</t>
  </si>
  <si>
    <t>COSCO SHIPPING NEBULA</t>
  </si>
  <si>
    <t>VRRW8</t>
  </si>
  <si>
    <t>17 Nov 2022 05:00</t>
  </si>
  <si>
    <t>18 Nov 2022 05:00</t>
  </si>
  <si>
    <t>OJP</t>
  </si>
  <si>
    <t>OOCL JAPAN</t>
  </si>
  <si>
    <t>VRQX5</t>
  </si>
  <si>
    <t>024W</t>
  </si>
  <si>
    <t>24 Nov 2022 05:00</t>
  </si>
  <si>
    <t>25 Nov 2022 05:00</t>
  </si>
  <si>
    <t>CND</t>
  </si>
  <si>
    <t>COSCO SHIPPING PISCES</t>
  </si>
  <si>
    <t>VRSG2</t>
  </si>
  <si>
    <t>08 Dec 2022 05:00</t>
  </si>
  <si>
    <t>09 Dec 2022 05:00</t>
  </si>
  <si>
    <t>NQ3</t>
  </si>
  <si>
    <t>OOCL SCANDINAVIA</t>
  </si>
  <si>
    <t>VRRB8</t>
  </si>
  <si>
    <t>15 Dec 2022 05:00</t>
  </si>
  <si>
    <t>16 Dec 2022 05:00</t>
  </si>
  <si>
    <t>10 Nov 2022 22:00</t>
  </si>
  <si>
    <t>12 Nov 2022 04:00</t>
  </si>
  <si>
    <t>R9K</t>
  </si>
  <si>
    <t>CMA CGM SORBONNE</t>
  </si>
  <si>
    <t>FMPF</t>
  </si>
  <si>
    <t>0FLDHW1MA</t>
  </si>
  <si>
    <t>12 Nov 2022 18:00</t>
  </si>
  <si>
    <t>13 Nov 2022 14:00</t>
  </si>
  <si>
    <t>20 Nov 2022 22:00</t>
  </si>
  <si>
    <t>21 Nov 2022 22:00</t>
  </si>
  <si>
    <t>NWD</t>
  </si>
  <si>
    <t>CMA CGM CHAMPS ELYSEES</t>
  </si>
  <si>
    <t>FLZF</t>
  </si>
  <si>
    <t>0FLDJW1MA</t>
  </si>
  <si>
    <t>19 Nov 2022 18:00</t>
  </si>
  <si>
    <t>20 Nov 2022 14:00</t>
  </si>
  <si>
    <t>27 Nov 2022 10:00</t>
  </si>
  <si>
    <t>28 Nov 2022 10:00</t>
  </si>
  <si>
    <t>NXV</t>
  </si>
  <si>
    <t>CMA CGM LOUVRE</t>
  </si>
  <si>
    <t>008</t>
  </si>
  <si>
    <t>FMMY</t>
  </si>
  <si>
    <t>0FLDNW1MA</t>
  </si>
  <si>
    <t>26 Nov 2022 18:00</t>
  </si>
  <si>
    <t>27 Nov 2022 14:00</t>
  </si>
  <si>
    <t>04 Dec 2022 10:00</t>
  </si>
  <si>
    <t>05 Dec 2022 10:00</t>
  </si>
  <si>
    <t>13 Nov 2022 07:00</t>
  </si>
  <si>
    <t>14 Nov 2022 07:00</t>
  </si>
  <si>
    <t>12 Nov 2022 22:00</t>
  </si>
  <si>
    <t>13 Nov 2022 18:00</t>
  </si>
  <si>
    <t>CSD</t>
  </si>
  <si>
    <t>COSCO SHIPPING VIRGO</t>
  </si>
  <si>
    <t>VRRT2</t>
  </si>
  <si>
    <t>20 Nov 2022 07:00</t>
  </si>
  <si>
    <t>21 Nov 2022 07:00</t>
  </si>
  <si>
    <t>20 Nov 2022 01:00</t>
  </si>
  <si>
    <t>20 Nov 2022 21:00</t>
  </si>
  <si>
    <t>CNC</t>
  </si>
  <si>
    <t>COSCO SHIPPING SCORPIO</t>
  </si>
  <si>
    <t>020</t>
  </si>
  <si>
    <t>VRRX5</t>
  </si>
  <si>
    <t>020W</t>
  </si>
  <si>
    <t>27 Nov 2022 07:00</t>
  </si>
  <si>
    <t>28 Nov 2022 07:00</t>
  </si>
  <si>
    <t>CSF</t>
  </si>
  <si>
    <t>COSCO SHIPPING UNIVERSE</t>
  </si>
  <si>
    <t>VRRP4</t>
  </si>
  <si>
    <t>11 Dec 2022 07:00</t>
  </si>
  <si>
    <t>12 Dec 2022 07:00</t>
  </si>
  <si>
    <t>08 Nov 2022 11:00</t>
  </si>
  <si>
    <t>09 Nov 2022 10:00</t>
  </si>
  <si>
    <t>Q9Y</t>
  </si>
  <si>
    <t>CMA CGM BOUGAINVILLE</t>
  </si>
  <si>
    <t>9HA5334</t>
  </si>
  <si>
    <t>0FMBHW1MA</t>
  </si>
  <si>
    <t>11 Nov 2022 21:00</t>
  </si>
  <si>
    <t>12 Nov 2022 20:00</t>
  </si>
  <si>
    <t>15 Nov 2022 04:00</t>
  </si>
  <si>
    <t>16 Nov 2022 03:00</t>
  </si>
  <si>
    <t>R2M</t>
  </si>
  <si>
    <t>CMA CGM BENJAMIN FRANKLIN</t>
  </si>
  <si>
    <t>403</t>
  </si>
  <si>
    <t>9HA5008</t>
  </si>
  <si>
    <t>0FMBJW1MA</t>
  </si>
  <si>
    <t>18 Nov 2022 21:00</t>
  </si>
  <si>
    <t>19 Nov 2022 20:00</t>
  </si>
  <si>
    <t>20 Nov 2022 04:00</t>
  </si>
  <si>
    <t>21 Nov 2022 03:00</t>
  </si>
  <si>
    <t>NN1</t>
  </si>
  <si>
    <t>APL TEMASEK</t>
  </si>
  <si>
    <t>S6LT9</t>
  </si>
  <si>
    <t>0FMBFW1MA</t>
  </si>
  <si>
    <t>25 Nov 2022 21:00</t>
  </si>
  <si>
    <t>26 Nov 2022 20:00</t>
  </si>
  <si>
    <t>27 Nov 2022 08:00</t>
  </si>
  <si>
    <t>NM7</t>
  </si>
  <si>
    <t>APL CHANGI</t>
  </si>
  <si>
    <t>S6LT7</t>
  </si>
  <si>
    <t>0FMBNW1MA</t>
  </si>
  <si>
    <t>02 Dec 2022 21:00</t>
  </si>
  <si>
    <t>03 Dec 2022 20:00</t>
  </si>
  <si>
    <t>04 Dec 2022 21:00</t>
  </si>
  <si>
    <t>05 Dec 2022 20:00</t>
  </si>
  <si>
    <t>NKI</t>
  </si>
  <si>
    <t>EVER GOVERN</t>
  </si>
  <si>
    <t>014</t>
  </si>
  <si>
    <t>HPUI</t>
  </si>
  <si>
    <t>0628-014W</t>
  </si>
  <si>
    <t>10 Nov 2022 00:00</t>
  </si>
  <si>
    <t>10 Nov 2022 15:00</t>
  </si>
  <si>
    <t>10 Nov 2022 01:00</t>
  </si>
  <si>
    <t>10 Nov 2022 16:00</t>
  </si>
  <si>
    <t>QSQ</t>
  </si>
  <si>
    <t>THALASSA TYHI</t>
  </si>
  <si>
    <t>042</t>
  </si>
  <si>
    <t>D5QZ3</t>
  </si>
  <si>
    <t>0629-041W</t>
  </si>
  <si>
    <t>17 Nov 2022 00:00</t>
  </si>
  <si>
    <t>17 Nov 2022 15:00</t>
  </si>
  <si>
    <t>17 Nov 2022 01:00</t>
  </si>
  <si>
    <t>18 Nov 2022 01:00</t>
  </si>
  <si>
    <t>NGV</t>
  </si>
  <si>
    <t>EVER GENTLE</t>
  </si>
  <si>
    <t>D5TG9</t>
  </si>
  <si>
    <t>0630-016W</t>
  </si>
  <si>
    <t>24 Nov 2022 00:00</t>
  </si>
  <si>
    <t>24 Nov 2022 15:00</t>
  </si>
  <si>
    <t>24 Nov 2022 01:00</t>
  </si>
  <si>
    <t>25 Nov 2022 01:00</t>
  </si>
  <si>
    <t>NLM</t>
  </si>
  <si>
    <t>EVER GREET</t>
  </si>
  <si>
    <t>013</t>
  </si>
  <si>
    <t>3FLF4</t>
  </si>
  <si>
    <t>0631-013W</t>
  </si>
  <si>
    <t>01 Dec 2022 00:00</t>
  </si>
  <si>
    <t>01 Dec 2022 15:00</t>
  </si>
  <si>
    <t>QSP</t>
  </si>
  <si>
    <t>THALASSA MANA</t>
  </si>
  <si>
    <t>D5QY9</t>
  </si>
  <si>
    <t>0632-041W</t>
  </si>
  <si>
    <t>08 Dec 2022 00:00</t>
  </si>
  <si>
    <t>08 Dec 2022 15:00</t>
  </si>
  <si>
    <t>QEV</t>
  </si>
  <si>
    <t>EVER LEGION</t>
  </si>
  <si>
    <t>048</t>
  </si>
  <si>
    <t>9V9725</t>
  </si>
  <si>
    <t>0567-048W</t>
  </si>
  <si>
    <t>07 Nov 2022 02:00</t>
  </si>
  <si>
    <t>07 Nov 2022 22:00</t>
  </si>
  <si>
    <t>08 Nov 2022 22:00</t>
  </si>
  <si>
    <t>09 Nov 2022 14:00</t>
  </si>
  <si>
    <t>SVE</t>
  </si>
  <si>
    <t>CSCL VENUS</t>
  </si>
  <si>
    <t>VRIE8</t>
  </si>
  <si>
    <t>14 Nov 2022 02:00</t>
  </si>
  <si>
    <t>14 Nov 2022 22:00</t>
  </si>
  <si>
    <t>13 Nov 2022 20:00</t>
  </si>
  <si>
    <t>CJA</t>
  </si>
  <si>
    <t>COSCO SHIPPING HIMALAYAS</t>
  </si>
  <si>
    <t>VRQX8</t>
  </si>
  <si>
    <t>034W</t>
  </si>
  <si>
    <t>21 Nov 2022 02:00</t>
  </si>
  <si>
    <t>SVW</t>
  </si>
  <si>
    <t>CSCL JUPITER</t>
  </si>
  <si>
    <t>079</t>
  </si>
  <si>
    <t>VRIL4</t>
  </si>
  <si>
    <t>079W</t>
  </si>
  <si>
    <t>05 Dec 2022 02:00</t>
  </si>
  <si>
    <t>05 Dec 2022 22:00</t>
  </si>
  <si>
    <t>QMW</t>
  </si>
  <si>
    <t>THALASSA ELPIDA</t>
  </si>
  <si>
    <t>5LBY2</t>
  </si>
  <si>
    <t>0572-043W</t>
  </si>
  <si>
    <t>12 Dec 2022 02:00</t>
  </si>
  <si>
    <t>12 Dec 2022 22:00</t>
  </si>
  <si>
    <t>4</t>
  </si>
  <si>
    <t>0MEDJW1MA</t>
  </si>
  <si>
    <t>10 Nov 2022 12:00</t>
  </si>
  <si>
    <t>11 Nov 2022 08:00</t>
  </si>
  <si>
    <t>11 Nov 2022 18:00</t>
  </si>
  <si>
    <t>M99</t>
  </si>
  <si>
    <t>CMA CGM INTEGRITY</t>
  </si>
  <si>
    <t>9HA5503</t>
  </si>
  <si>
    <t>0MEDLW1MA</t>
  </si>
  <si>
    <t>17 Nov 2022 12:00</t>
  </si>
  <si>
    <t>18 Nov 2022 08:00</t>
  </si>
  <si>
    <t>21 Nov 2022 01:00</t>
  </si>
  <si>
    <t>NJ4</t>
  </si>
  <si>
    <t>OOCL FRANCE</t>
  </si>
  <si>
    <t>VRLQ4</t>
  </si>
  <si>
    <t>24 Nov 2022 12:00</t>
  </si>
  <si>
    <t>25 Nov 2022 08:00</t>
  </si>
  <si>
    <t>NXX</t>
  </si>
  <si>
    <t>CMA CGM SCANDOLA</t>
  </si>
  <si>
    <t>9HA5325</t>
  </si>
  <si>
    <t>0MEDPW1MA</t>
  </si>
  <si>
    <t>01 Dec 2022 12:00</t>
  </si>
  <si>
    <t>02 Dec 2022 08:00</t>
  </si>
  <si>
    <t>NWK</t>
  </si>
  <si>
    <t>CMA CGM HOPE</t>
  </si>
  <si>
    <t>9HA5466</t>
  </si>
  <si>
    <t>0MEDRW1MA</t>
  </si>
  <si>
    <t>08 Dec 2022 12:00</t>
  </si>
  <si>
    <t>09 Dec 2022 08:00</t>
  </si>
  <si>
    <t>N8J</t>
  </si>
  <si>
    <t>CMA CGM JACQUES JOSEPH</t>
  </si>
  <si>
    <t>028</t>
  </si>
  <si>
    <t>9HA4667</t>
  </si>
  <si>
    <t>0BXDPW1MA</t>
  </si>
  <si>
    <t>11 Nov 2022 20:00</t>
  </si>
  <si>
    <t>12 Nov 2022 12:00</t>
  </si>
  <si>
    <t>QZG</t>
  </si>
  <si>
    <t>CMA CGM VOLGA</t>
  </si>
  <si>
    <t>037</t>
  </si>
  <si>
    <t>9HA3846</t>
  </si>
  <si>
    <t>0BXDTW1MA</t>
  </si>
  <si>
    <t>25 Nov 2022 20:00</t>
  </si>
  <si>
    <t>26 Nov 2022 12:00</t>
  </si>
  <si>
    <t>26 Nov 2022 00:00</t>
  </si>
  <si>
    <t>26 Nov 2022 16:00</t>
  </si>
  <si>
    <t>R6W</t>
  </si>
  <si>
    <t>CMA CGM MISSISSIPPI</t>
  </si>
  <si>
    <t>D5QE3</t>
  </si>
  <si>
    <t>0BXDXW1MA</t>
  </si>
  <si>
    <t>09 Dec 2022 20:00</t>
  </si>
  <si>
    <t>10 Dec 2022 12:00</t>
  </si>
  <si>
    <t>QQJ</t>
  </si>
  <si>
    <t>EVER LIBERAL</t>
  </si>
  <si>
    <t>051</t>
  </si>
  <si>
    <t>2HDG2</t>
  </si>
  <si>
    <t>051W</t>
  </si>
  <si>
    <t>13 Nov 2022 11:00</t>
  </si>
  <si>
    <t>14 Nov 2022 01:00</t>
  </si>
  <si>
    <t>15 Nov 2022 18:00</t>
  </si>
  <si>
    <t>16 Nov 2022 08:00</t>
  </si>
  <si>
    <t>QZJ</t>
  </si>
  <si>
    <t>CMA CGM THAMES</t>
  </si>
  <si>
    <t>9HA3851</t>
  </si>
  <si>
    <t>0BEDTW1MA</t>
  </si>
  <si>
    <t>04 Dec 2022 11:00</t>
  </si>
  <si>
    <t>05 Dec 2022 01:00</t>
  </si>
  <si>
    <t>RR8</t>
  </si>
  <si>
    <t>NUMBER 9</t>
  </si>
  <si>
    <t>157</t>
  </si>
  <si>
    <t>3ESV7</t>
  </si>
  <si>
    <t>004W</t>
  </si>
  <si>
    <t>11 Dec 2022 11:00</t>
  </si>
  <si>
    <t>12 Dec 2022 01:00</t>
  </si>
  <si>
    <t>COSCO FAITH</t>
  </si>
  <si>
    <t>058W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</si>
</sst>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dd/mm"/>
    <numFmt numFmtId="165" formatCode="&quot;Lilium V.&quot;#&quot;S&quot;"/>
    <numFmt numFmtId="166" formatCode="[$-409]d\-mmm;@"/>
    <numFmt numFmtId="167" formatCode="[$€-C07]\ #,##0"/>
    <numFmt numFmtId="168" formatCode="&quot;FM&quot;###&quot;E&quot;"/>
    <numFmt numFmtId="169" formatCode="[$-409]d/mmm;@"/>
    <numFmt numFmtId="170" formatCode="[$€-2]\ #,##0"/>
    <numFmt numFmtId="171" formatCode="[$€-2]\ #,##0;[Red]\-[$€-2]\ #,##0"/>
  </numFmts>
  <fonts count="115">
    <font>
      <sz val="12"/>
      <name val=".VnTime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u/>
      <sz val="7.5"/>
      <color indexed="12"/>
      <name val="Arial"/>
      <family val="2"/>
    </font>
    <font>
      <sz val="11"/>
      <name val="Arial"/>
      <family val="2"/>
    </font>
    <font>
      <b/>
      <u/>
      <sz val="12"/>
      <color indexed="57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1"/>
      <name val="바탕체"/>
      <family val="1"/>
      <charset val="129"/>
    </font>
    <font>
      <sz val="12"/>
      <name val="宋体"/>
      <charset val="134"/>
    </font>
    <font>
      <b/>
      <sz val="11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sz val="12"/>
      <name val=".VnTime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sz val="10"/>
      <color indexed="17"/>
      <name val="Arial"/>
      <family val="2"/>
    </font>
    <font>
      <sz val="11"/>
      <color indexed="8"/>
      <name val="宋体"/>
      <charset val="134"/>
    </font>
    <font>
      <sz val="12"/>
      <name val="宋体"/>
      <family val="3"/>
      <charset val="134"/>
    </font>
    <font>
      <sz val="11"/>
      <color indexed="9"/>
      <name val="宋体"/>
      <charset val="134"/>
    </font>
    <font>
      <sz val="10"/>
      <color indexed="8"/>
      <name val="Times New Roman"/>
      <family val="2"/>
      <charset val="238"/>
    </font>
    <font>
      <sz val="10"/>
      <name val="Times New Roman CE"/>
      <charset val="23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0"/>
      <color indexed="20"/>
      <name val="Arial"/>
      <family val="2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Times New Roman"/>
      <family val="1"/>
    </font>
    <font>
      <b/>
      <sz val="12"/>
      <color indexed="17"/>
      <name val="Arial"/>
      <family val="2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u/>
      <sz val="12"/>
      <name val="Arial"/>
      <family val="2"/>
    </font>
    <font>
      <b/>
      <sz val="26"/>
      <color indexed="12"/>
      <name val="Arial"/>
      <family val="2"/>
    </font>
    <font>
      <sz val="26"/>
      <name val="Arial"/>
      <family val="2"/>
    </font>
    <font>
      <b/>
      <sz val="14"/>
      <name val="Arial"/>
      <family val="2"/>
    </font>
    <font>
      <b/>
      <u/>
      <sz val="14"/>
      <color indexed="12"/>
      <name val="Arial"/>
      <family val="2"/>
    </font>
    <font>
      <b/>
      <u/>
      <sz val="14"/>
      <name val="Arial"/>
      <family val="2"/>
    </font>
    <font>
      <i/>
      <u/>
      <sz val="14"/>
      <color indexed="8"/>
      <name val="Arial"/>
      <family val="2"/>
    </font>
    <font>
      <b/>
      <u/>
      <sz val="14"/>
      <color indexed="8"/>
      <name val="Arial"/>
      <family val="2"/>
    </font>
    <font>
      <b/>
      <u/>
      <sz val="14"/>
      <color indexed="57"/>
      <name val="Arial"/>
      <family val="2"/>
    </font>
    <font>
      <b/>
      <sz val="18"/>
      <color indexed="12"/>
      <name val="Arial"/>
      <family val="2"/>
    </font>
    <font>
      <strike/>
      <sz val="11"/>
      <name val="Arial"/>
      <family val="2"/>
    </font>
    <font>
      <sz val="1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charset val="134"/>
      <scheme val="minor"/>
    </font>
    <font>
      <b/>
      <u/>
      <sz val="14"/>
      <color rgb="FF0000FF"/>
      <name val="Arial"/>
      <family val="2"/>
    </font>
    <font>
      <b/>
      <sz val="14"/>
      <color rgb="FF0000FF"/>
      <name val="Arial"/>
      <family val="2"/>
    </font>
    <font>
      <b/>
      <sz val="11"/>
      <color rgb="FF7030A0"/>
      <name val="Arial"/>
      <family val="2"/>
    </font>
    <font>
      <sz val="11"/>
      <color rgb="FFFF0000"/>
      <name val="Calibri"/>
      <family val="2"/>
      <charset val="134"/>
      <scheme val="minor"/>
    </font>
    <font>
      <b/>
      <sz val="11"/>
      <color rgb="FFFF000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u/>
      <sz val="11"/>
      <color theme="8" tint="-0.249977111117893"/>
      <name val="Arial"/>
      <family val="2"/>
    </font>
    <font>
      <b/>
      <sz val="11"/>
      <color theme="9" tint="-0.499984740745262"/>
      <name val="Arial"/>
      <family val="2"/>
    </font>
    <font>
      <b/>
      <sz val="11"/>
      <color rgb="FF0000FF"/>
      <name val="Arial"/>
      <family val="2"/>
    </font>
    <font>
      <b/>
      <sz val="11"/>
      <color rgb="FF00B0F0"/>
      <name val="Arial"/>
      <family val="2"/>
    </font>
    <font>
      <i/>
      <sz val="11"/>
      <color indexed="60"/>
      <name val="Arial"/>
      <family val="2"/>
    </font>
    <font>
      <b/>
      <u/>
      <sz val="11"/>
      <color indexed="8"/>
      <name val="Arial"/>
      <family val="2"/>
    </font>
    <font>
      <b/>
      <sz val="11"/>
      <color indexed="17"/>
      <name val="Arial"/>
      <family val="2"/>
    </font>
    <font>
      <i/>
      <u/>
      <sz val="11"/>
      <color indexed="10"/>
      <name val="Arial"/>
      <family val="2"/>
    </font>
    <font>
      <b/>
      <sz val="11"/>
      <color indexed="16"/>
      <name val="Arial"/>
      <family val="2"/>
    </font>
    <font>
      <b/>
      <u/>
      <sz val="11"/>
      <color indexed="12"/>
      <name val="Arial"/>
      <family val="2"/>
    </font>
    <font>
      <i/>
      <u/>
      <sz val="11"/>
      <color indexed="8"/>
      <name val="Arial"/>
      <family val="2"/>
    </font>
    <font>
      <i/>
      <sz val="11"/>
      <color indexed="10"/>
      <name val="Arial"/>
      <family val="2"/>
    </font>
    <font>
      <b/>
      <sz val="11"/>
      <color indexed="14"/>
      <name val="Arial"/>
      <family val="2"/>
    </font>
    <font>
      <sz val="11"/>
      <color indexed="10"/>
      <name val="Arial"/>
      <family val="2"/>
    </font>
    <font>
      <b/>
      <sz val="11"/>
      <color rgb="FFFF0066"/>
      <name val="Arial"/>
      <family val="2"/>
    </font>
    <font>
      <b/>
      <sz val="11"/>
      <color rgb="FF00B050"/>
      <name val="Arial"/>
      <family val="2"/>
    </font>
    <font>
      <b/>
      <sz val="11"/>
      <color rgb="FFFFFFFF"/>
      <name val="Arial"/>
      <family val="2"/>
    </font>
    <font>
      <b/>
      <sz val="11"/>
      <color indexed="9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0" tint="-4.9989318521683403E-2"/>
      <name val="Arial"/>
      <family val="2"/>
    </font>
    <font>
      <b/>
      <sz val="11"/>
      <color theme="9" tint="-0.249977111117893"/>
      <name val="Arial"/>
      <family val="2"/>
    </font>
    <font>
      <b/>
      <sz val="11"/>
      <color theme="0" tint="-4.9989318521683403E-2"/>
      <name val="Arial"/>
      <family val="2"/>
    </font>
    <font>
      <sz val="11"/>
      <color theme="9" tint="-0.249977111117893"/>
      <name val="Arial"/>
      <family val="2"/>
    </font>
    <font>
      <sz val="18"/>
      <color theme="0" tint="-4.9989318521683403E-2"/>
      <name val="Arial"/>
      <family val="2"/>
    </font>
    <font>
      <b/>
      <u/>
      <sz val="11"/>
      <color rgb="FFFF0000"/>
      <name val="Arial"/>
      <family val="2"/>
    </font>
    <font>
      <b/>
      <sz val="11"/>
      <color theme="8" tint="-0.499984740745262"/>
      <name val="Arial"/>
      <family val="2"/>
    </font>
    <font>
      <b/>
      <sz val="11"/>
      <color rgb="FF006600"/>
      <name val="Arial"/>
      <family val="2"/>
    </font>
    <font>
      <sz val="11"/>
      <color rgb="FFC00000"/>
      <name val="Arial"/>
      <family val="2"/>
    </font>
    <font>
      <sz val="11"/>
      <color rgb="FFC00000"/>
      <name val="Wingdings"/>
      <charset val="2"/>
    </font>
    <font>
      <b/>
      <sz val="20"/>
      <color indexed="12"/>
      <name val="Arial"/>
      <family val="2"/>
    </font>
    <font>
      <sz val="12"/>
      <color rgb="FF0000FF"/>
      <name val="Arial"/>
      <family val="2"/>
    </font>
    <font>
      <b/>
      <sz val="11"/>
      <color rgb="FF008000"/>
      <name val="Arial"/>
      <family val="2"/>
    </font>
    <font>
      <i/>
      <sz val="12"/>
      <name val="Arial"/>
      <family val="2"/>
    </font>
    <font>
      <strike/>
      <sz val="10"/>
      <name val="Arial"/>
      <family val="2"/>
    </font>
    <font>
      <sz val="10"/>
      <color rgb="FFFF0000"/>
      <name val="Arial"/>
      <family val="2"/>
    </font>
    <font>
      <sz val="11"/>
      <name val="SimSun"/>
    </font>
    <font>
      <b/>
      <sz val="11"/>
      <color theme="1"/>
      <name val="Arial"/>
      <family val="2"/>
    </font>
    <font>
      <sz val="11"/>
      <color rgb="FFFF0000"/>
      <name val="Times New Roman"/>
      <family val="1"/>
    </font>
    <font>
      <sz val="11"/>
      <color rgb="FFFF000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2E75B6"/>
        <bgColor indexed="64"/>
      </patternFill>
    </fill>
    <fill>
      <patternFill patternType="solid">
        <fgColor rgb="FFEAEFF7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3300"/>
      </patternFill>
    </fill>
    <fill>
      <patternFill patternType="lightUp">
        <bgColor theme="0"/>
      </patternFill>
    </fill>
    <fill>
      <patternFill patternType="lightUp">
        <fgColor rgb="FFFF0000"/>
        <bgColor theme="0"/>
      </patternFill>
    </fill>
    <fill>
      <patternFill patternType="lightUp"/>
    </fill>
    <fill>
      <patternFill patternType="lightDown">
        <fgColor rgb="FFFF3300"/>
        <bgColor theme="0"/>
      </patternFill>
    </fill>
    <fill>
      <patternFill patternType="lightDown">
        <fgColor rgb="FFFF0000"/>
        <bgColor theme="0"/>
      </patternFill>
    </fill>
    <fill>
      <patternFill patternType="lightDown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Down"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/>
      <top/>
      <bottom/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 style="thick">
        <color rgb="FF5B9BD5"/>
      </bottom>
      <diagonal/>
    </border>
    <border>
      <left style="medium">
        <color rgb="FF5B9BD5"/>
      </left>
      <right style="medium">
        <color rgb="FF5B9BD5"/>
      </right>
      <top style="thick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 style="thick">
        <color rgb="FF5B9BD5"/>
      </top>
      <bottom/>
      <diagonal/>
    </border>
    <border>
      <left style="medium">
        <color rgb="FF5B9BD5"/>
      </left>
      <right style="medium">
        <color rgb="FF5B9BD5"/>
      </right>
      <top/>
      <bottom/>
      <diagonal/>
    </border>
    <border>
      <left style="medium">
        <color rgb="FF5B9BD5"/>
      </left>
      <right style="medium">
        <color rgb="FF5B9BD5"/>
      </right>
      <top/>
      <bottom style="medium">
        <color rgb="FF5B9BD5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rgb="FFFF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135">
    <xf numFmtId="0" fontId="0" fillId="0" borderId="0"/>
    <xf numFmtId="0" fontId="25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6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167" fontId="28" fillId="0" borderId="0"/>
    <xf numFmtId="167" fontId="28" fillId="0" borderId="0"/>
    <xf numFmtId="167" fontId="1" fillId="0" borderId="0"/>
    <xf numFmtId="167" fontId="29" fillId="0" borderId="0"/>
    <xf numFmtId="0" fontId="16" fillId="0" borderId="0"/>
    <xf numFmtId="0" fontId="23" fillId="0" borderId="0"/>
    <xf numFmtId="0" fontId="30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31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17" fillId="0" borderId="0"/>
    <xf numFmtId="0" fontId="17" fillId="0" borderId="0"/>
    <xf numFmtId="0" fontId="26" fillId="0" borderId="0"/>
    <xf numFmtId="0" fontId="26" fillId="0" borderId="0"/>
    <xf numFmtId="0" fontId="17" fillId="0" borderId="0"/>
    <xf numFmtId="169" fontId="26" fillId="0" borderId="0"/>
    <xf numFmtId="170" fontId="50" fillId="0" borderId="0"/>
    <xf numFmtId="0" fontId="4" fillId="0" borderId="0"/>
    <xf numFmtId="0" fontId="26" fillId="0" borderId="0"/>
    <xf numFmtId="0" fontId="17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38" fillId="22" borderId="2" applyNumberFormat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25" fillId="4" borderId="5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10" borderId="1" applyNumberFormat="0" applyAlignment="0" applyProtection="0">
      <alignment vertical="center"/>
    </xf>
    <xf numFmtId="0" fontId="43" fillId="2" borderId="1" applyNumberFormat="0" applyAlignment="0" applyProtection="0">
      <alignment vertical="center"/>
    </xf>
    <xf numFmtId="0" fontId="44" fillId="10" borderId="6" applyNumberFormat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6" fillId="0" borderId="4" applyNumberFormat="0" applyFill="0" applyAlignment="0" applyProtection="0">
      <alignment vertical="center"/>
    </xf>
  </cellStyleXfs>
  <cellXfs count="570">
    <xf numFmtId="0" fontId="0" fillId="0" borderId="0" xfId="0"/>
    <xf numFmtId="0" fontId="13" fillId="0" borderId="0" xfId="23" applyFont="1" applyFill="1" applyAlignment="1">
      <alignment vertical="center"/>
    </xf>
    <xf numFmtId="0" fontId="67" fillId="0" borderId="0" xfId="0" applyFont="1" applyAlignment="1">
      <alignment vertical="center"/>
    </xf>
    <xf numFmtId="0" fontId="18" fillId="24" borderId="0" xfId="26" applyFont="1" applyFill="1" applyBorder="1" applyAlignment="1">
      <alignment vertical="center"/>
    </xf>
    <xf numFmtId="0" fontId="71" fillId="0" borderId="0" xfId="0" applyFont="1" applyAlignment="1">
      <alignment vertical="center"/>
    </xf>
    <xf numFmtId="0" fontId="67" fillId="0" borderId="0" xfId="0" applyFont="1" applyFill="1" applyAlignment="1">
      <alignment vertical="center"/>
    </xf>
    <xf numFmtId="0" fontId="10" fillId="0" borderId="19" xfId="0" applyFont="1" applyFill="1" applyBorder="1"/>
    <xf numFmtId="0" fontId="10" fillId="0" borderId="20" xfId="0" applyFont="1" applyFill="1" applyBorder="1"/>
    <xf numFmtId="0" fontId="5" fillId="24" borderId="20" xfId="0" applyFont="1" applyFill="1" applyBorder="1"/>
    <xf numFmtId="0" fontId="47" fillId="24" borderId="0" xfId="0" applyFont="1" applyFill="1"/>
    <xf numFmtId="0" fontId="10" fillId="0" borderId="21" xfId="0" applyFont="1" applyFill="1" applyBorder="1"/>
    <xf numFmtId="0" fontId="10" fillId="0" borderId="0" xfId="0" applyFont="1" applyFill="1" applyBorder="1"/>
    <xf numFmtId="0" fontId="10" fillId="24" borderId="0" xfId="0" applyFont="1" applyFill="1" applyBorder="1"/>
    <xf numFmtId="0" fontId="10" fillId="0" borderId="22" xfId="0" applyFont="1" applyFill="1" applyBorder="1"/>
    <xf numFmtId="0" fontId="10" fillId="0" borderId="23" xfId="0" applyFont="1" applyFill="1" applyBorder="1"/>
    <xf numFmtId="0" fontId="10" fillId="24" borderId="23" xfId="0" applyFont="1" applyFill="1" applyBorder="1"/>
    <xf numFmtId="0" fontId="7" fillId="0" borderId="24" xfId="0" applyFont="1" applyFill="1" applyBorder="1"/>
    <xf numFmtId="0" fontId="48" fillId="0" borderId="0" xfId="0" applyFont="1" applyFill="1"/>
    <xf numFmtId="0" fontId="7" fillId="0" borderId="0" xfId="0" applyFont="1" applyFill="1"/>
    <xf numFmtId="0" fontId="47" fillId="0" borderId="0" xfId="0" applyFont="1" applyFill="1"/>
    <xf numFmtId="0" fontId="7" fillId="27" borderId="24" xfId="0" applyFont="1" applyFill="1" applyBorder="1"/>
    <xf numFmtId="0" fontId="7" fillId="0" borderId="0" xfId="0" applyFont="1" applyFill="1" applyBorder="1"/>
    <xf numFmtId="0" fontId="51" fillId="0" borderId="0" xfId="25" applyFont="1" applyFill="1" applyBorder="1" applyAlignment="1">
      <alignment horizontal="center"/>
    </xf>
    <xf numFmtId="0" fontId="67" fillId="27" borderId="0" xfId="0" applyFont="1" applyFill="1" applyAlignment="1">
      <alignment vertical="center"/>
    </xf>
    <xf numFmtId="0" fontId="7" fillId="0" borderId="20" xfId="0" applyFont="1" applyFill="1" applyBorder="1"/>
    <xf numFmtId="0" fontId="7" fillId="0" borderId="23" xfId="0" applyFont="1" applyFill="1" applyBorder="1"/>
    <xf numFmtId="0" fontId="3" fillId="0" borderId="0" xfId="23" applyFont="1" applyFill="1"/>
    <xf numFmtId="0" fontId="3" fillId="0" borderId="0" xfId="23" applyFont="1" applyFill="1" applyAlignment="1">
      <alignment horizontal="center"/>
    </xf>
    <xf numFmtId="0" fontId="3" fillId="0" borderId="0" xfId="23" applyFont="1" applyFill="1" applyAlignment="1">
      <alignment horizontal="right"/>
    </xf>
    <xf numFmtId="0" fontId="11" fillId="0" borderId="0" xfId="23" applyFont="1" applyFill="1"/>
    <xf numFmtId="0" fontId="56" fillId="0" borderId="0" xfId="23" applyFont="1" applyFill="1"/>
    <xf numFmtId="0" fontId="14" fillId="0" borderId="0" xfId="23" applyFont="1" applyFill="1"/>
    <xf numFmtId="0" fontId="57" fillId="0" borderId="0" xfId="23" applyFont="1" applyFill="1" applyBorder="1" applyAlignment="1">
      <alignment horizontal="center"/>
    </xf>
    <xf numFmtId="0" fontId="12" fillId="0" borderId="0" xfId="23" applyFont="1" applyFill="1" applyBorder="1" applyAlignment="1">
      <alignment horizontal="left"/>
    </xf>
    <xf numFmtId="0" fontId="12" fillId="0" borderId="0" xfId="23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68" fillId="0" borderId="0" xfId="20" applyFont="1" applyFill="1" applyAlignment="1" applyProtection="1"/>
    <xf numFmtId="0" fontId="14" fillId="0" borderId="0" xfId="0" applyFont="1" applyFill="1"/>
    <xf numFmtId="0" fontId="69" fillId="0" borderId="0" xfId="0" applyFont="1" applyFill="1"/>
    <xf numFmtId="0" fontId="69" fillId="0" borderId="0" xfId="0" applyFont="1" applyFill="1" applyAlignment="1">
      <alignment horizontal="right"/>
    </xf>
    <xf numFmtId="0" fontId="69" fillId="0" borderId="0" xfId="23" applyFont="1" applyFill="1" applyBorder="1" applyAlignment="1">
      <alignment horizontal="center"/>
    </xf>
    <xf numFmtId="0" fontId="69" fillId="0" borderId="0" xfId="23" applyFont="1" applyFill="1"/>
    <xf numFmtId="0" fontId="58" fillId="0" borderId="0" xfId="20" applyFont="1" applyFill="1" applyAlignment="1" applyProtection="1"/>
    <xf numFmtId="0" fontId="14" fillId="0" borderId="0" xfId="0" applyFont="1" applyFill="1" applyAlignment="1">
      <alignment horizontal="right"/>
    </xf>
    <xf numFmtId="0" fontId="57" fillId="0" borderId="0" xfId="0" applyFont="1" applyFill="1"/>
    <xf numFmtId="0" fontId="3" fillId="0" borderId="0" xfId="0" applyFont="1" applyFill="1"/>
    <xf numFmtId="0" fontId="12" fillId="0" borderId="0" xfId="23" applyFont="1" applyFill="1" applyBorder="1" applyAlignment="1"/>
    <xf numFmtId="0" fontId="57" fillId="0" borderId="0" xfId="28" applyFont="1" applyFill="1" applyBorder="1" applyAlignment="1">
      <alignment horizontal="left" vertical="center"/>
    </xf>
    <xf numFmtId="0" fontId="14" fillId="0" borderId="0" xfId="23" applyFont="1" applyFill="1" applyAlignment="1">
      <alignment vertical="center"/>
    </xf>
    <xf numFmtId="1" fontId="60" fillId="0" borderId="0" xfId="28" applyNumberFormat="1" applyFont="1" applyFill="1" applyBorder="1" applyAlignment="1">
      <alignment horizontal="left" vertical="center"/>
    </xf>
    <xf numFmtId="0" fontId="15" fillId="0" borderId="0" xfId="28" applyFont="1" applyFill="1" applyAlignment="1">
      <alignment vertical="center"/>
    </xf>
    <xf numFmtId="0" fontId="57" fillId="0" borderId="0" xfId="28" applyFont="1" applyFill="1" applyAlignment="1">
      <alignment vertical="center"/>
    </xf>
    <xf numFmtId="0" fontId="15" fillId="0" borderId="0" xfId="26" applyFont="1" applyFill="1" applyAlignment="1">
      <alignment horizontal="left" vertical="center"/>
    </xf>
    <xf numFmtId="0" fontId="15" fillId="0" borderId="0" xfId="26" applyFont="1" applyFill="1" applyAlignment="1">
      <alignment vertical="center"/>
    </xf>
    <xf numFmtId="0" fontId="15" fillId="0" borderId="0" xfId="26" applyFont="1" applyFill="1" applyBorder="1" applyAlignment="1">
      <alignment vertical="center"/>
    </xf>
    <xf numFmtId="0" fontId="61" fillId="0" borderId="0" xfId="26" applyFont="1" applyFill="1" applyBorder="1" applyAlignment="1">
      <alignment vertical="center"/>
    </xf>
    <xf numFmtId="0" fontId="62" fillId="0" borderId="0" xfId="26" applyFont="1" applyFill="1" applyBorder="1" applyAlignment="1">
      <alignment vertical="center"/>
    </xf>
    <xf numFmtId="0" fontId="62" fillId="0" borderId="0" xfId="28" applyFont="1" applyFill="1" applyAlignment="1">
      <alignment vertical="center"/>
    </xf>
    <xf numFmtId="0" fontId="61" fillId="0" borderId="0" xfId="28" applyFont="1" applyFill="1" applyAlignment="1">
      <alignment horizontal="right" vertical="center"/>
    </xf>
    <xf numFmtId="0" fontId="12" fillId="0" borderId="0" xfId="26" applyFont="1" applyFill="1" applyAlignment="1">
      <alignment vertical="center"/>
    </xf>
    <xf numFmtId="0" fontId="15" fillId="0" borderId="0" xfId="26" applyFont="1" applyFill="1" applyAlignment="1">
      <alignment horizontal="right" vertical="center"/>
    </xf>
    <xf numFmtId="1" fontId="14" fillId="0" borderId="0" xfId="28" applyNumberFormat="1" applyFont="1" applyFill="1" applyAlignment="1">
      <alignment horizontal="left" vertical="center"/>
    </xf>
    <xf numFmtId="0" fontId="12" fillId="0" borderId="0" xfId="26" applyFont="1" applyFill="1" applyBorder="1" applyAlignment="1">
      <alignment vertical="center"/>
    </xf>
    <xf numFmtId="0" fontId="14" fillId="0" borderId="0" xfId="28" applyFont="1" applyFill="1" applyAlignment="1">
      <alignment vertical="center"/>
    </xf>
    <xf numFmtId="0" fontId="15" fillId="0" borderId="0" xfId="26" applyFont="1" applyFill="1" applyBorder="1" applyAlignment="1">
      <alignment horizontal="right" vertical="center"/>
    </xf>
    <xf numFmtId="16" fontId="15" fillId="0" borderId="0" xfId="28" quotePrefix="1" applyNumberFormat="1" applyFont="1" applyFill="1" applyBorder="1" applyAlignment="1">
      <alignment horizontal="center" vertical="center"/>
    </xf>
    <xf numFmtId="16" fontId="15" fillId="0" borderId="0" xfId="28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13" fillId="0" borderId="0" xfId="26" applyFont="1" applyFill="1" applyAlignment="1">
      <alignment vertical="center"/>
    </xf>
    <xf numFmtId="0" fontId="13" fillId="0" borderId="0" xfId="28" applyFont="1" applyFill="1" applyAlignment="1">
      <alignment vertical="center"/>
    </xf>
    <xf numFmtId="16" fontId="59" fillId="0" borderId="0" xfId="23" applyNumberFormat="1" applyFont="1" applyFill="1" applyBorder="1" applyAlignment="1">
      <alignment horizontal="center"/>
    </xf>
    <xf numFmtId="0" fontId="20" fillId="0" borderId="0" xfId="28" applyFont="1" applyFill="1" applyAlignment="1">
      <alignment vertical="center"/>
    </xf>
    <xf numFmtId="0" fontId="9" fillId="0" borderId="0" xfId="28" applyFont="1" applyFill="1" applyBorder="1" applyAlignment="1">
      <alignment horizontal="right" vertical="center"/>
    </xf>
    <xf numFmtId="16" fontId="9" fillId="0" borderId="0" xfId="28" quotePrefix="1" applyNumberFormat="1" applyFont="1" applyFill="1" applyBorder="1" applyAlignment="1">
      <alignment horizontal="center" vertical="center"/>
    </xf>
    <xf numFmtId="16" fontId="9" fillId="0" borderId="0" xfId="28" applyNumberFormat="1" applyFont="1" applyFill="1" applyBorder="1" applyAlignment="1">
      <alignment horizontal="center" vertical="center"/>
    </xf>
    <xf numFmtId="0" fontId="9" fillId="0" borderId="0" xfId="26" applyFont="1" applyFill="1" applyAlignment="1">
      <alignment horizontal="left" vertical="center"/>
    </xf>
    <xf numFmtId="0" fontId="9" fillId="0" borderId="0" xfId="26" applyFont="1" applyFill="1" applyBorder="1" applyAlignment="1">
      <alignment vertical="center"/>
    </xf>
    <xf numFmtId="16" fontId="54" fillId="0" borderId="0" xfId="23" applyNumberFormat="1" applyFont="1" applyFill="1" applyBorder="1" applyAlignment="1">
      <alignment horizontal="center"/>
    </xf>
    <xf numFmtId="0" fontId="9" fillId="0" borderId="0" xfId="23" applyFont="1" applyFill="1" applyAlignment="1">
      <alignment horizontal="left"/>
    </xf>
    <xf numFmtId="0" fontId="20" fillId="0" borderId="0" xfId="28" applyFont="1" applyFill="1" applyBorder="1" applyAlignment="1">
      <alignment horizontal="left" vertical="center"/>
    </xf>
    <xf numFmtId="0" fontId="9" fillId="0" borderId="0" xfId="23" applyFont="1" applyFill="1"/>
    <xf numFmtId="0" fontId="3" fillId="0" borderId="0" xfId="25" applyFont="1" applyFill="1" applyBorder="1"/>
    <xf numFmtId="0" fontId="22" fillId="0" borderId="0" xfId="25" applyFont="1" applyFill="1" applyBorder="1" applyAlignment="1">
      <alignment horizontal="center"/>
    </xf>
    <xf numFmtId="0" fontId="19" fillId="0" borderId="0" xfId="25" applyFont="1" applyFill="1"/>
    <xf numFmtId="166" fontId="22" fillId="0" borderId="0" xfId="24" applyNumberFormat="1" applyFont="1" applyFill="1" applyBorder="1" applyAlignment="1">
      <alignment horizontal="center"/>
    </xf>
    <xf numFmtId="0" fontId="19" fillId="0" borderId="0" xfId="24" applyFont="1" applyFill="1"/>
    <xf numFmtId="0" fontId="22" fillId="0" borderId="0" xfId="24" applyFont="1" applyFill="1" applyAlignment="1">
      <alignment horizontal="centerContinuous"/>
    </xf>
    <xf numFmtId="0" fontId="19" fillId="0" borderId="0" xfId="24" applyFont="1" applyFill="1" applyBorder="1" applyAlignment="1">
      <alignment horizontal="centerContinuous"/>
    </xf>
    <xf numFmtId="0" fontId="22" fillId="0" borderId="0" xfId="24" applyFont="1" applyFill="1" applyBorder="1" applyAlignment="1">
      <alignment horizontal="center"/>
    </xf>
    <xf numFmtId="0" fontId="79" fillId="25" borderId="0" xfId="23" applyFont="1" applyFill="1" applyBorder="1" applyAlignment="1">
      <alignment horizontal="right" vertical="center"/>
    </xf>
    <xf numFmtId="0" fontId="80" fillId="24" borderId="0" xfId="26" applyFont="1" applyFill="1" applyBorder="1" applyAlignment="1">
      <alignment vertical="center"/>
    </xf>
    <xf numFmtId="1" fontId="82" fillId="0" borderId="0" xfId="28" applyNumberFormat="1" applyFont="1" applyBorder="1" applyAlignment="1">
      <alignment horizontal="left" vertical="center"/>
    </xf>
    <xf numFmtId="0" fontId="7" fillId="0" borderId="0" xfId="23" applyFont="1"/>
    <xf numFmtId="0" fontId="83" fillId="0" borderId="0" xfId="23" applyFont="1" applyFill="1" applyBorder="1" applyAlignment="1">
      <alignment horizontal="center"/>
    </xf>
    <xf numFmtId="0" fontId="7" fillId="0" borderId="0" xfId="23" applyFont="1" applyBorder="1"/>
    <xf numFmtId="0" fontId="73" fillId="0" borderId="0" xfId="23" applyFont="1" applyFill="1" applyBorder="1" applyAlignment="1">
      <alignment vertical="center"/>
    </xf>
    <xf numFmtId="16" fontId="5" fillId="0" borderId="0" xfId="28" quotePrefix="1" applyNumberFormat="1" applyFont="1" applyBorder="1" applyAlignment="1">
      <alignment horizontal="center" vertical="center"/>
    </xf>
    <xf numFmtId="0" fontId="73" fillId="0" borderId="0" xfId="0" applyFont="1" applyFill="1" applyBorder="1" applyAlignment="1">
      <alignment horizontal="center"/>
    </xf>
    <xf numFmtId="16" fontId="70" fillId="0" borderId="0" xfId="28" quotePrefix="1" applyNumberFormat="1" applyFont="1" applyBorder="1" applyAlignment="1">
      <alignment horizontal="center" vertical="center"/>
    </xf>
    <xf numFmtId="0" fontId="18" fillId="27" borderId="0" xfId="28" applyFont="1" applyFill="1" applyBorder="1" applyAlignment="1">
      <alignment vertical="center"/>
    </xf>
    <xf numFmtId="0" fontId="74" fillId="0" borderId="0" xfId="0" applyFont="1" applyFill="1" applyBorder="1" applyAlignment="1">
      <alignment horizontal="center"/>
    </xf>
    <xf numFmtId="164" fontId="75" fillId="0" borderId="0" xfId="20" applyNumberFormat="1" applyFont="1" applyFill="1" applyAlignment="1" applyProtection="1">
      <alignment horizontal="left"/>
    </xf>
    <xf numFmtId="0" fontId="88" fillId="0" borderId="0" xfId="23" applyFont="1" applyBorder="1" applyAlignment="1">
      <alignment vertical="center"/>
    </xf>
    <xf numFmtId="0" fontId="73" fillId="0" borderId="0" xfId="26" applyFont="1" applyFill="1" applyBorder="1" applyAlignment="1">
      <alignment vertical="center"/>
    </xf>
    <xf numFmtId="0" fontId="80" fillId="0" borderId="0" xfId="28" applyFont="1" applyFill="1" applyBorder="1" applyAlignment="1">
      <alignment horizontal="left" vertical="center"/>
    </xf>
    <xf numFmtId="16" fontId="7" fillId="0" borderId="0" xfId="23" applyNumberFormat="1" applyFont="1" applyBorder="1"/>
    <xf numFmtId="0" fontId="5" fillId="0" borderId="0" xfId="26" applyFont="1" applyFill="1" applyAlignment="1">
      <alignment horizontal="right" vertical="center"/>
    </xf>
    <xf numFmtId="0" fontId="73" fillId="0" borderId="0" xfId="23" applyFont="1" applyFill="1" applyAlignment="1">
      <alignment vertical="center"/>
    </xf>
    <xf numFmtId="0" fontId="91" fillId="31" borderId="29" xfId="0" applyFont="1" applyFill="1" applyBorder="1" applyAlignment="1">
      <alignment horizontal="center" vertical="center" wrapText="1" readingOrder="1"/>
    </xf>
    <xf numFmtId="0" fontId="91" fillId="31" borderId="29" xfId="0" applyFont="1" applyFill="1" applyBorder="1" applyAlignment="1">
      <alignment horizontal="left" vertical="center" wrapText="1" readingOrder="1"/>
    </xf>
    <xf numFmtId="0" fontId="7" fillId="0" borderId="0" xfId="0" applyFont="1"/>
    <xf numFmtId="0" fontId="94" fillId="32" borderId="30" xfId="0" applyFont="1" applyFill="1" applyBorder="1" applyAlignment="1">
      <alignment horizontal="center" vertical="center" wrapText="1" readingOrder="1"/>
    </xf>
    <xf numFmtId="0" fontId="94" fillId="32" borderId="30" xfId="0" applyFont="1" applyFill="1" applyBorder="1" applyAlignment="1">
      <alignment horizontal="left" vertical="center" wrapText="1" readingOrder="1"/>
    </xf>
    <xf numFmtId="0" fontId="94" fillId="0" borderId="31" xfId="0" applyFont="1" applyBorder="1" applyAlignment="1">
      <alignment horizontal="center" vertical="center" wrapText="1" readingOrder="1"/>
    </xf>
    <xf numFmtId="0" fontId="94" fillId="0" borderId="31" xfId="0" applyFont="1" applyBorder="1" applyAlignment="1">
      <alignment horizontal="left" vertical="center" wrapText="1" readingOrder="1"/>
    </xf>
    <xf numFmtId="0" fontId="94" fillId="32" borderId="31" xfId="0" applyFont="1" applyFill="1" applyBorder="1" applyAlignment="1">
      <alignment horizontal="center" vertical="center" wrapText="1" readingOrder="1"/>
    </xf>
    <xf numFmtId="0" fontId="94" fillId="32" borderId="31" xfId="0" applyFont="1" applyFill="1" applyBorder="1" applyAlignment="1">
      <alignment horizontal="left" vertical="center" wrapText="1" readingOrder="1"/>
    </xf>
    <xf numFmtId="16" fontId="7" fillId="27" borderId="0" xfId="23" applyNumberFormat="1" applyFont="1" applyFill="1" applyBorder="1"/>
    <xf numFmtId="0" fontId="95" fillId="27" borderId="0" xfId="23" applyFont="1" applyFill="1"/>
    <xf numFmtId="0" fontId="7" fillId="27" borderId="0" xfId="23" applyFont="1" applyFill="1"/>
    <xf numFmtId="0" fontId="74" fillId="27" borderId="0" xfId="23" applyFont="1" applyFill="1" applyBorder="1" applyAlignment="1">
      <alignment horizontal="left"/>
    </xf>
    <xf numFmtId="0" fontId="5" fillId="27" borderId="0" xfId="23" applyFont="1" applyFill="1" applyBorder="1" applyAlignment="1"/>
    <xf numFmtId="0" fontId="10" fillId="27" borderId="0" xfId="23" applyFont="1" applyFill="1" applyBorder="1" applyAlignment="1">
      <alignment horizontal="right"/>
    </xf>
    <xf numFmtId="0" fontId="74" fillId="27" borderId="0" xfId="23" applyFont="1" applyFill="1" applyBorder="1" applyAlignment="1">
      <alignment horizontal="centerContinuous"/>
    </xf>
    <xf numFmtId="0" fontId="5" fillId="27" borderId="0" xfId="23" applyFont="1" applyFill="1" applyBorder="1" applyAlignment="1">
      <alignment horizontal="centerContinuous"/>
    </xf>
    <xf numFmtId="0" fontId="7" fillId="27" borderId="0" xfId="23" applyFont="1" applyFill="1" applyAlignment="1">
      <alignment horizontal="left"/>
    </xf>
    <xf numFmtId="164" fontId="75" fillId="27" borderId="0" xfId="20" applyNumberFormat="1" applyFont="1" applyFill="1" applyAlignment="1" applyProtection="1"/>
    <xf numFmtId="0" fontId="98" fillId="27" borderId="0" xfId="23" applyFont="1" applyFill="1" applyAlignment="1">
      <alignment horizontal="right"/>
    </xf>
    <xf numFmtId="0" fontId="96" fillId="27" borderId="0" xfId="23" applyFont="1" applyFill="1" applyAlignment="1">
      <alignment horizontal="centerContinuous"/>
    </xf>
    <xf numFmtId="0" fontId="96" fillId="27" borderId="0" xfId="23" applyFont="1" applyFill="1" applyAlignment="1">
      <alignment horizontal="center"/>
    </xf>
    <xf numFmtId="15" fontId="96" fillId="27" borderId="0" xfId="23" quotePrefix="1" applyNumberFormat="1" applyFont="1" applyFill="1" applyBorder="1" applyAlignment="1">
      <alignment horizontal="center"/>
    </xf>
    <xf numFmtId="15" fontId="96" fillId="27" borderId="0" xfId="23" quotePrefix="1" applyNumberFormat="1" applyFont="1" applyFill="1" applyBorder="1" applyAlignment="1">
      <alignment horizontal="left"/>
    </xf>
    <xf numFmtId="0" fontId="98" fillId="27" borderId="0" xfId="23" applyFont="1" applyFill="1"/>
    <xf numFmtId="164" fontId="84" fillId="27" borderId="0" xfId="20" applyNumberFormat="1" applyFont="1" applyFill="1" applyAlignment="1" applyProtection="1"/>
    <xf numFmtId="0" fontId="10" fillId="27" borderId="0" xfId="23" applyFont="1" applyFill="1" applyAlignment="1">
      <alignment horizontal="right"/>
    </xf>
    <xf numFmtId="0" fontId="7" fillId="27" borderId="0" xfId="23" applyFont="1" applyFill="1" applyBorder="1"/>
    <xf numFmtId="0" fontId="73" fillId="27" borderId="0" xfId="23" applyFont="1" applyFill="1" applyBorder="1" applyAlignment="1">
      <alignment horizontal="right"/>
    </xf>
    <xf numFmtId="15" fontId="73" fillId="27" borderId="0" xfId="23" applyNumberFormat="1" applyFont="1" applyFill="1" applyBorder="1" applyAlignment="1">
      <alignment horizontal="center"/>
    </xf>
    <xf numFmtId="166" fontId="77" fillId="27" borderId="0" xfId="23" applyNumberFormat="1" applyFont="1" applyFill="1"/>
    <xf numFmtId="166" fontId="77" fillId="27" borderId="0" xfId="23" applyNumberFormat="1" applyFont="1" applyFill="1" applyAlignment="1">
      <alignment horizontal="left"/>
    </xf>
    <xf numFmtId="0" fontId="5" fillId="27" borderId="0" xfId="27" applyFont="1" applyFill="1" applyBorder="1" applyAlignment="1">
      <alignment horizontal="left" vertical="center" wrapText="1"/>
    </xf>
    <xf numFmtId="0" fontId="7" fillId="27" borderId="0" xfId="0" applyFont="1" applyFill="1" applyBorder="1" applyAlignment="1">
      <alignment horizontal="left"/>
    </xf>
    <xf numFmtId="16" fontId="7" fillId="27" borderId="0" xfId="24" applyNumberFormat="1" applyFont="1" applyFill="1" applyBorder="1" applyAlignment="1">
      <alignment horizontal="left"/>
    </xf>
    <xf numFmtId="0" fontId="97" fillId="27" borderId="0" xfId="23" applyFont="1" applyFill="1"/>
    <xf numFmtId="0" fontId="18" fillId="27" borderId="0" xfId="23" applyFont="1" applyFill="1"/>
    <xf numFmtId="16" fontId="77" fillId="27" borderId="0" xfId="24" applyNumberFormat="1" applyFont="1" applyFill="1" applyBorder="1" applyAlignment="1">
      <alignment horizontal="left"/>
    </xf>
    <xf numFmtId="0" fontId="80" fillId="27" borderId="0" xfId="26" applyFont="1" applyFill="1" applyBorder="1" applyAlignment="1">
      <alignment vertical="center"/>
    </xf>
    <xf numFmtId="164" fontId="7" fillId="27" borderId="0" xfId="24" applyNumberFormat="1" applyFont="1" applyFill="1" applyBorder="1"/>
    <xf numFmtId="0" fontId="77" fillId="27" borderId="0" xfId="26" applyFont="1" applyFill="1" applyBorder="1" applyAlignment="1">
      <alignment vertical="center"/>
    </xf>
    <xf numFmtId="0" fontId="74" fillId="27" borderId="0" xfId="26" applyFont="1" applyFill="1" applyBorder="1" applyAlignment="1">
      <alignment vertical="center"/>
    </xf>
    <xf numFmtId="0" fontId="86" fillId="27" borderId="0" xfId="23" applyFont="1" applyFill="1" applyBorder="1" applyAlignment="1">
      <alignment horizontal="right" vertical="center"/>
    </xf>
    <xf numFmtId="0" fontId="73" fillId="27" borderId="0" xfId="26" applyFont="1" applyFill="1" applyBorder="1" applyAlignment="1">
      <alignment vertical="center"/>
    </xf>
    <xf numFmtId="1" fontId="85" fillId="27" borderId="0" xfId="28" applyNumberFormat="1" applyFont="1" applyFill="1" applyBorder="1" applyAlignment="1">
      <alignment horizontal="left" vertical="center"/>
    </xf>
    <xf numFmtId="0" fontId="7" fillId="27" borderId="0" xfId="23" applyFont="1" applyFill="1" applyAlignment="1"/>
    <xf numFmtId="0" fontId="7" fillId="27" borderId="0" xfId="23" applyFont="1" applyFill="1" applyAlignment="1">
      <alignment horizontal="right"/>
    </xf>
    <xf numFmtId="0" fontId="72" fillId="27" borderId="0" xfId="23" applyFont="1" applyFill="1" applyBorder="1" applyAlignment="1">
      <alignment horizontal="left" vertical="center"/>
    </xf>
    <xf numFmtId="0" fontId="63" fillId="27" borderId="0" xfId="23" applyFont="1" applyFill="1" applyBorder="1" applyAlignment="1">
      <alignment horizontal="left"/>
    </xf>
    <xf numFmtId="0" fontId="99" fillId="27" borderId="0" xfId="23" applyFont="1" applyFill="1"/>
    <xf numFmtId="0" fontId="65" fillId="27" borderId="0" xfId="23" applyFont="1" applyFill="1"/>
    <xf numFmtId="0" fontId="83" fillId="0" borderId="0" xfId="23" applyFont="1" applyFill="1" applyBorder="1" applyAlignment="1">
      <alignment horizontal="left"/>
    </xf>
    <xf numFmtId="0" fontId="73" fillId="0" borderId="0" xfId="0" applyFont="1" applyFill="1" applyBorder="1" applyAlignment="1">
      <alignment horizontal="left"/>
    </xf>
    <xf numFmtId="0" fontId="76" fillId="24" borderId="0" xfId="26" applyFont="1" applyFill="1" applyBorder="1" applyAlignment="1">
      <alignment vertical="center"/>
    </xf>
    <xf numFmtId="0" fontId="78" fillId="24" borderId="28" xfId="0" applyFont="1" applyFill="1" applyBorder="1" applyAlignment="1">
      <alignment horizontal="left" vertical="center"/>
    </xf>
    <xf numFmtId="0" fontId="18" fillId="26" borderId="36" xfId="23" applyFont="1" applyFill="1" applyBorder="1" applyAlignment="1">
      <alignment horizontal="center" vertical="center" wrapText="1"/>
    </xf>
    <xf numFmtId="0" fontId="63" fillId="27" borderId="0" xfId="23" applyFont="1" applyFill="1" applyBorder="1" applyAlignment="1">
      <alignment horizontal="center"/>
    </xf>
    <xf numFmtId="0" fontId="74" fillId="27" borderId="0" xfId="23" applyFont="1" applyFill="1" applyBorder="1" applyAlignment="1">
      <alignment horizontal="center"/>
    </xf>
    <xf numFmtId="0" fontId="5" fillId="27" borderId="0" xfId="27" applyFont="1" applyFill="1" applyBorder="1" applyAlignment="1">
      <alignment horizontal="center" vertical="center" wrapText="1"/>
    </xf>
    <xf numFmtId="0" fontId="7" fillId="27" borderId="0" xfId="0" applyFont="1" applyFill="1" applyBorder="1"/>
    <xf numFmtId="16" fontId="77" fillId="25" borderId="0" xfId="24" applyNumberFormat="1" applyFont="1" applyFill="1" applyBorder="1" applyAlignment="1">
      <alignment horizontal="center"/>
    </xf>
    <xf numFmtId="0" fontId="18" fillId="0" borderId="0" xfId="24" applyFont="1" applyFill="1" applyBorder="1" applyAlignment="1">
      <alignment horizontal="center"/>
    </xf>
    <xf numFmtId="0" fontId="18" fillId="0" borderId="0" xfId="24" applyFont="1" applyFill="1" applyBorder="1" applyAlignment="1">
      <alignment horizontal="left"/>
    </xf>
    <xf numFmtId="0" fontId="18" fillId="0" borderId="0" xfId="24" applyFont="1" applyFill="1" applyBorder="1" applyAlignment="1">
      <alignment horizontal="center" wrapText="1"/>
    </xf>
    <xf numFmtId="0" fontId="7" fillId="0" borderId="0" xfId="23" applyFont="1" applyAlignment="1">
      <alignment horizontal="left"/>
    </xf>
    <xf numFmtId="0" fontId="74" fillId="0" borderId="0" xfId="23" applyFont="1" applyBorder="1" applyAlignment="1">
      <alignment wrapText="1"/>
    </xf>
    <xf numFmtId="0" fontId="5" fillId="0" borderId="0" xfId="23" applyFont="1" applyBorder="1" applyAlignment="1">
      <alignment horizontal="left"/>
    </xf>
    <xf numFmtId="0" fontId="18" fillId="27" borderId="0" xfId="23" applyFont="1" applyFill="1" applyBorder="1" applyAlignment="1">
      <alignment horizontal="center"/>
    </xf>
    <xf numFmtId="164" fontId="100" fillId="0" borderId="0" xfId="20" applyNumberFormat="1" applyFont="1" applyFill="1" applyAlignment="1" applyProtection="1">
      <alignment horizontal="left"/>
    </xf>
    <xf numFmtId="0" fontId="10" fillId="0" borderId="0" xfId="23" applyFont="1" applyAlignment="1">
      <alignment horizontal="left"/>
    </xf>
    <xf numFmtId="0" fontId="10" fillId="0" borderId="0" xfId="23" applyFont="1" applyAlignment="1">
      <alignment horizontal="right"/>
    </xf>
    <xf numFmtId="0" fontId="10" fillId="0" borderId="0" xfId="23" applyFont="1" applyAlignment="1">
      <alignment horizontal="center"/>
    </xf>
    <xf numFmtId="2" fontId="87" fillId="0" borderId="0" xfId="0" applyNumberFormat="1" applyFont="1" applyBorder="1" applyAlignment="1">
      <alignment horizontal="center"/>
    </xf>
    <xf numFmtId="0" fontId="5" fillId="0" borderId="0" xfId="23" applyFont="1" applyAlignment="1">
      <alignment horizontal="right"/>
    </xf>
    <xf numFmtId="0" fontId="5" fillId="0" borderId="0" xfId="23" applyFont="1" applyAlignment="1">
      <alignment horizontal="center"/>
    </xf>
    <xf numFmtId="0" fontId="5" fillId="0" borderId="0" xfId="23" applyFont="1" applyBorder="1" applyAlignment="1">
      <alignment horizontal="center"/>
    </xf>
    <xf numFmtId="15" fontId="18" fillId="0" borderId="0" xfId="23" quotePrefix="1" applyNumberFormat="1" applyFont="1" applyBorder="1" applyAlignment="1">
      <alignment horizontal="center"/>
    </xf>
    <xf numFmtId="164" fontId="84" fillId="0" borderId="0" xfId="20" applyNumberFormat="1" applyFont="1" applyFill="1" applyAlignment="1" applyProtection="1">
      <alignment horizontal="left"/>
    </xf>
    <xf numFmtId="0" fontId="5" fillId="0" borderId="40" xfId="23" applyFont="1" applyFill="1" applyBorder="1" applyAlignment="1">
      <alignment horizontal="center"/>
    </xf>
    <xf numFmtId="0" fontId="18" fillId="0" borderId="0" xfId="23" applyFont="1" applyFill="1" applyBorder="1" applyAlignment="1">
      <alignment horizontal="left" vertical="center"/>
    </xf>
    <xf numFmtId="16" fontId="18" fillId="25" borderId="11" xfId="23" applyNumberFormat="1" applyFont="1" applyFill="1" applyBorder="1" applyAlignment="1">
      <alignment horizontal="right"/>
    </xf>
    <xf numFmtId="16" fontId="18" fillId="25" borderId="11" xfId="23" applyNumberFormat="1" applyFont="1" applyFill="1" applyBorder="1" applyAlignment="1">
      <alignment horizontal="center"/>
    </xf>
    <xf numFmtId="16" fontId="101" fillId="25" borderId="11" xfId="23" quotePrefix="1" applyNumberFormat="1" applyFont="1" applyFill="1" applyBorder="1" applyAlignment="1">
      <alignment horizontal="center"/>
    </xf>
    <xf numFmtId="16" fontId="102" fillId="25" borderId="11" xfId="24" applyNumberFormat="1" applyFont="1" applyFill="1" applyBorder="1" applyAlignment="1">
      <alignment horizontal="right"/>
    </xf>
    <xf numFmtId="16" fontId="102" fillId="25" borderId="11" xfId="23" applyNumberFormat="1" applyFont="1" applyFill="1" applyBorder="1" applyAlignment="1">
      <alignment horizontal="center"/>
    </xf>
    <xf numFmtId="16" fontId="18" fillId="25" borderId="11" xfId="23" quotePrefix="1" applyNumberFormat="1" applyFont="1" applyFill="1" applyBorder="1" applyAlignment="1">
      <alignment horizontal="center"/>
    </xf>
    <xf numFmtId="165" fontId="18" fillId="24" borderId="37" xfId="24" applyNumberFormat="1" applyFont="1" applyFill="1" applyBorder="1" applyAlignment="1">
      <alignment horizontal="center" vertical="center"/>
    </xf>
    <xf numFmtId="165" fontId="18" fillId="27" borderId="0" xfId="24" applyNumberFormat="1" applyFont="1" applyFill="1" applyBorder="1" applyAlignment="1">
      <alignment horizontal="center" vertical="center"/>
    </xf>
    <xf numFmtId="16" fontId="89" fillId="25" borderId="11" xfId="23" applyNumberFormat="1" applyFont="1" applyFill="1" applyBorder="1" applyAlignment="1">
      <alignment horizontal="right"/>
    </xf>
    <xf numFmtId="16" fontId="89" fillId="25" borderId="11" xfId="23" applyNumberFormat="1" applyFont="1" applyFill="1" applyBorder="1" applyAlignment="1">
      <alignment horizontal="center"/>
    </xf>
    <xf numFmtId="16" fontId="76" fillId="25" borderId="11" xfId="23" applyNumberFormat="1" applyFont="1" applyFill="1" applyBorder="1" applyAlignment="1">
      <alignment horizontal="center"/>
    </xf>
    <xf numFmtId="16" fontId="76" fillId="25" borderId="11" xfId="23" quotePrefix="1" applyNumberFormat="1" applyFont="1" applyFill="1" applyBorder="1" applyAlignment="1">
      <alignment horizontal="center"/>
    </xf>
    <xf numFmtId="165" fontId="18" fillId="24" borderId="0" xfId="24" applyNumberFormat="1" applyFont="1" applyFill="1" applyBorder="1" applyAlignment="1">
      <alignment horizontal="center" vertical="center"/>
    </xf>
    <xf numFmtId="16" fontId="76" fillId="25" borderId="0" xfId="24" applyNumberFormat="1" applyFont="1" applyFill="1" applyBorder="1" applyAlignment="1">
      <alignment horizontal="right"/>
    </xf>
    <xf numFmtId="0" fontId="7" fillId="0" borderId="0" xfId="23" applyFont="1" applyAlignment="1">
      <alignment horizontal="right"/>
    </xf>
    <xf numFmtId="16" fontId="76" fillId="25" borderId="18" xfId="23" applyNumberFormat="1" applyFont="1" applyFill="1" applyBorder="1" applyAlignment="1">
      <alignment horizontal="center"/>
    </xf>
    <xf numFmtId="16" fontId="76" fillId="25" borderId="18" xfId="23" quotePrefix="1" applyNumberFormat="1" applyFont="1" applyFill="1" applyBorder="1" applyAlignment="1">
      <alignment horizontal="center"/>
    </xf>
    <xf numFmtId="0" fontId="7" fillId="29" borderId="0" xfId="23" applyFont="1" applyFill="1" applyBorder="1"/>
    <xf numFmtId="0" fontId="7" fillId="29" borderId="0" xfId="23" applyFont="1" applyFill="1" applyBorder="1" applyAlignment="1">
      <alignment horizontal="left"/>
    </xf>
    <xf numFmtId="0" fontId="7" fillId="0" borderId="0" xfId="23" applyFont="1" applyBorder="1" applyAlignment="1">
      <alignment horizontal="right"/>
    </xf>
    <xf numFmtId="16" fontId="87" fillId="0" borderId="0" xfId="28" quotePrefix="1" applyNumberFormat="1" applyFont="1" applyBorder="1" applyAlignment="1">
      <alignment horizontal="center" vertical="center"/>
    </xf>
    <xf numFmtId="16" fontId="7" fillId="0" borderId="0" xfId="23" applyNumberFormat="1" applyFont="1" applyBorder="1" applyAlignment="1">
      <alignment horizontal="right"/>
    </xf>
    <xf numFmtId="0" fontId="7" fillId="0" borderId="0" xfId="23" applyFont="1" applyAlignment="1">
      <alignment horizontal="center"/>
    </xf>
    <xf numFmtId="16" fontId="81" fillId="0" borderId="0" xfId="24" applyNumberFormat="1" applyFont="1" applyFill="1" applyBorder="1" applyAlignment="1">
      <alignment horizontal="center"/>
    </xf>
    <xf numFmtId="0" fontId="72" fillId="0" borderId="0" xfId="0" applyFont="1" applyBorder="1" applyAlignment="1">
      <alignment horizontal="center" vertical="center"/>
    </xf>
    <xf numFmtId="0" fontId="93" fillId="0" borderId="0" xfId="0" applyFont="1" applyFill="1" applyBorder="1" applyAlignment="1">
      <alignment vertical="center"/>
    </xf>
    <xf numFmtId="0" fontId="72" fillId="0" borderId="0" xfId="23" applyFont="1" applyFill="1" applyBorder="1" applyAlignment="1">
      <alignment horizontal="left" vertical="center" wrapText="1"/>
    </xf>
    <xf numFmtId="0" fontId="93" fillId="0" borderId="0" xfId="0" applyFont="1" applyBorder="1" applyAlignment="1">
      <alignment vertical="center"/>
    </xf>
    <xf numFmtId="0" fontId="94" fillId="0" borderId="0" xfId="0" applyFont="1" applyFill="1" applyBorder="1" applyAlignment="1">
      <alignment horizontal="left" vertical="center"/>
    </xf>
    <xf numFmtId="0" fontId="103" fillId="0" borderId="0" xfId="0" applyFont="1" applyBorder="1" applyAlignment="1">
      <alignment vertical="center"/>
    </xf>
    <xf numFmtId="0" fontId="104" fillId="0" borderId="0" xfId="0" applyFont="1" applyAlignment="1">
      <alignment horizontal="right" vertical="center"/>
    </xf>
    <xf numFmtId="0" fontId="72" fillId="0" borderId="0" xfId="0" applyFont="1" applyBorder="1" applyAlignment="1">
      <alignment vertical="center"/>
    </xf>
    <xf numFmtId="0" fontId="7" fillId="0" borderId="0" xfId="0" applyFont="1" applyBorder="1"/>
    <xf numFmtId="0" fontId="7" fillId="0" borderId="0" xfId="23" applyFont="1" applyBorder="1" applyAlignment="1">
      <alignment horizontal="center"/>
    </xf>
    <xf numFmtId="0" fontId="94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/>
    </xf>
    <xf numFmtId="0" fontId="7" fillId="0" borderId="0" xfId="23" applyFont="1" applyBorder="1" applyAlignment="1">
      <alignment horizontal="left"/>
    </xf>
    <xf numFmtId="0" fontId="18" fillId="27" borderId="0" xfId="23" applyFont="1" applyFill="1" applyBorder="1" applyAlignment="1">
      <alignment horizontal="left"/>
    </xf>
    <xf numFmtId="2" fontId="87" fillId="0" borderId="0" xfId="0" applyNumberFormat="1" applyFont="1" applyBorder="1" applyAlignment="1">
      <alignment horizontal="left"/>
    </xf>
    <xf numFmtId="0" fontId="74" fillId="0" borderId="0" xfId="0" applyFont="1" applyFill="1" applyBorder="1" applyAlignment="1">
      <alignment horizontal="left"/>
    </xf>
    <xf numFmtId="16" fontId="81" fillId="0" borderId="0" xfId="24" applyNumberFormat="1" applyFont="1" applyFill="1" applyBorder="1" applyAlignment="1">
      <alignment horizontal="left"/>
    </xf>
    <xf numFmtId="0" fontId="72" fillId="0" borderId="0" xfId="0" applyFont="1" applyBorder="1" applyAlignment="1">
      <alignment horizontal="left" vertical="center"/>
    </xf>
    <xf numFmtId="0" fontId="93" fillId="0" borderId="0" xfId="0" applyFont="1" applyFill="1" applyBorder="1" applyAlignment="1">
      <alignment horizontal="left" vertical="center"/>
    </xf>
    <xf numFmtId="0" fontId="104" fillId="0" borderId="0" xfId="0" applyFont="1" applyBorder="1" applyAlignment="1">
      <alignment horizontal="left" vertical="center"/>
    </xf>
    <xf numFmtId="0" fontId="95" fillId="0" borderId="0" xfId="23" applyFont="1"/>
    <xf numFmtId="0" fontId="7" fillId="0" borderId="0" xfId="23" applyFont="1" applyFill="1" applyBorder="1" applyAlignment="1"/>
    <xf numFmtId="16" fontId="89" fillId="25" borderId="11" xfId="23" quotePrefix="1" applyNumberFormat="1" applyFont="1" applyFill="1" applyBorder="1" applyAlignment="1">
      <alignment horizontal="center"/>
    </xf>
    <xf numFmtId="16" fontId="89" fillId="25" borderId="46" xfId="23" quotePrefix="1" applyNumberFormat="1" applyFont="1" applyFill="1" applyBorder="1" applyAlignment="1">
      <alignment horizontal="center"/>
    </xf>
    <xf numFmtId="0" fontId="72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center" vertical="center"/>
    </xf>
    <xf numFmtId="0" fontId="103" fillId="0" borderId="0" xfId="0" applyFont="1" applyAlignment="1">
      <alignment horizontal="left" vertical="center"/>
    </xf>
    <xf numFmtId="0" fontId="103" fillId="0" borderId="0" xfId="0" applyFont="1" applyAlignment="1">
      <alignment vertical="center"/>
    </xf>
    <xf numFmtId="0" fontId="104" fillId="0" borderId="0" xfId="0" applyFont="1" applyAlignment="1">
      <alignment vertical="center"/>
    </xf>
    <xf numFmtId="0" fontId="106" fillId="0" borderId="0" xfId="23" applyFont="1" applyFill="1"/>
    <xf numFmtId="0" fontId="10" fillId="27" borderId="0" xfId="23" applyFont="1" applyFill="1" applyBorder="1" applyAlignment="1"/>
    <xf numFmtId="0" fontId="98" fillId="27" borderId="0" xfId="23" applyFont="1" applyFill="1" applyAlignment="1"/>
    <xf numFmtId="0" fontId="10" fillId="27" borderId="0" xfId="23" applyFont="1" applyFill="1" applyAlignment="1"/>
    <xf numFmtId="0" fontId="80" fillId="27" borderId="0" xfId="28" applyFont="1" applyFill="1" applyBorder="1" applyAlignment="1">
      <alignment vertical="center"/>
    </xf>
    <xf numFmtId="16" fontId="76" fillId="25" borderId="18" xfId="24" applyNumberFormat="1" applyFont="1" applyFill="1" applyBorder="1" applyAlignment="1">
      <alignment horizontal="right"/>
    </xf>
    <xf numFmtId="16" fontId="102" fillId="25" borderId="11" xfId="23" quotePrefix="1" applyNumberFormat="1" applyFont="1" applyFill="1" applyBorder="1" applyAlignment="1">
      <alignment horizontal="center"/>
    </xf>
    <xf numFmtId="0" fontId="18" fillId="27" borderId="0" xfId="23" applyFont="1" applyFill="1" applyBorder="1" applyAlignment="1"/>
    <xf numFmtId="2" fontId="87" fillId="0" borderId="0" xfId="0" applyNumberFormat="1" applyFont="1" applyBorder="1" applyAlignment="1"/>
    <xf numFmtId="0" fontId="10" fillId="0" borderId="0" xfId="23" applyFont="1" applyAlignment="1"/>
    <xf numFmtId="0" fontId="76" fillId="25" borderId="14" xfId="0" applyFont="1" applyFill="1" applyBorder="1" applyAlignment="1"/>
    <xf numFmtId="0" fontId="7" fillId="29" borderId="0" xfId="23" applyFont="1" applyFill="1" applyBorder="1" applyAlignment="1"/>
    <xf numFmtId="0" fontId="73" fillId="0" borderId="0" xfId="0" applyFont="1" applyFill="1" applyBorder="1" applyAlignment="1"/>
    <xf numFmtId="0" fontId="83" fillId="0" borderId="0" xfId="23" applyFont="1" applyFill="1" applyBorder="1" applyAlignment="1"/>
    <xf numFmtId="0" fontId="74" fillId="0" borderId="0" xfId="0" applyFont="1" applyFill="1" applyBorder="1" applyAlignment="1"/>
    <xf numFmtId="16" fontId="81" fillId="0" borderId="0" xfId="24" applyNumberFormat="1" applyFont="1" applyFill="1" applyBorder="1" applyAlignment="1"/>
    <xf numFmtId="0" fontId="72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vertical="center"/>
    </xf>
    <xf numFmtId="0" fontId="7" fillId="0" borderId="0" xfId="23" applyFont="1" applyAlignment="1"/>
    <xf numFmtId="0" fontId="18" fillId="0" borderId="0" xfId="24" applyFont="1" applyFill="1" applyBorder="1" applyAlignment="1"/>
    <xf numFmtId="16" fontId="90" fillId="25" borderId="40" xfId="24" applyNumberFormat="1" applyFont="1" applyFill="1" applyBorder="1" applyAlignment="1">
      <alignment horizontal="right"/>
    </xf>
    <xf numFmtId="165" fontId="78" fillId="24" borderId="37" xfId="24" applyNumberFormat="1" applyFont="1" applyFill="1" applyBorder="1" applyAlignment="1">
      <alignment horizontal="center" vertical="center"/>
    </xf>
    <xf numFmtId="16" fontId="77" fillId="25" borderId="11" xfId="23" quotePrefix="1" applyNumberFormat="1" applyFont="1" applyFill="1" applyBorder="1" applyAlignment="1">
      <alignment horizontal="center"/>
    </xf>
    <xf numFmtId="16" fontId="18" fillId="25" borderId="11" xfId="23" applyNumberFormat="1" applyFont="1" applyFill="1" applyBorder="1"/>
    <xf numFmtId="16" fontId="90" fillId="25" borderId="18" xfId="23" quotePrefix="1" applyNumberFormat="1" applyFont="1" applyFill="1" applyBorder="1" applyAlignment="1">
      <alignment horizontal="center"/>
    </xf>
    <xf numFmtId="16" fontId="90" fillId="25" borderId="18" xfId="23" applyNumberFormat="1" applyFont="1" applyFill="1" applyBorder="1" applyAlignment="1">
      <alignment horizontal="center"/>
    </xf>
    <xf numFmtId="16" fontId="76" fillId="25" borderId="14" xfId="23" quotePrefix="1" applyNumberFormat="1" applyFont="1" applyFill="1" applyBorder="1" applyAlignment="1">
      <alignment horizontal="center"/>
    </xf>
    <xf numFmtId="166" fontId="76" fillId="25" borderId="11" xfId="0" applyNumberFormat="1" applyFont="1" applyFill="1" applyBorder="1" applyAlignment="1">
      <alignment horizontal="center" vertical="center"/>
    </xf>
    <xf numFmtId="0" fontId="10" fillId="27" borderId="20" xfId="0" applyFont="1" applyFill="1" applyBorder="1"/>
    <xf numFmtId="0" fontId="10" fillId="27" borderId="0" xfId="0" applyFont="1" applyFill="1" applyBorder="1"/>
    <xf numFmtId="0" fontId="10" fillId="27" borderId="23" xfId="0" applyFont="1" applyFill="1" applyBorder="1"/>
    <xf numFmtId="0" fontId="7" fillId="27" borderId="24" xfId="0" applyFont="1" applyFill="1" applyBorder="1" applyAlignment="1">
      <alignment horizontal="left"/>
    </xf>
    <xf numFmtId="0" fontId="48" fillId="27" borderId="0" xfId="0" applyFont="1" applyFill="1"/>
    <xf numFmtId="0" fontId="48" fillId="27" borderId="35" xfId="0" applyFont="1" applyFill="1" applyBorder="1"/>
    <xf numFmtId="0" fontId="7" fillId="27" borderId="25" xfId="0" applyFont="1" applyFill="1" applyBorder="1"/>
    <xf numFmtId="0" fontId="18" fillId="27" borderId="24" xfId="0" applyFont="1" applyFill="1" applyBorder="1"/>
    <xf numFmtId="0" fontId="18" fillId="27" borderId="0" xfId="0" applyFont="1" applyFill="1"/>
    <xf numFmtId="0" fontId="26" fillId="27" borderId="24" xfId="0" applyFont="1" applyFill="1" applyBorder="1"/>
    <xf numFmtId="0" fontId="64" fillId="27" borderId="24" xfId="0" applyFont="1" applyFill="1" applyBorder="1"/>
    <xf numFmtId="0" fontId="7" fillId="27" borderId="24" xfId="104" applyFont="1" applyFill="1" applyBorder="1"/>
    <xf numFmtId="0" fontId="47" fillId="27" borderId="0" xfId="0" applyFont="1" applyFill="1"/>
    <xf numFmtId="0" fontId="7" fillId="27" borderId="50" xfId="0" applyFont="1" applyFill="1" applyBorder="1"/>
    <xf numFmtId="0" fontId="7" fillId="27" borderId="18" xfId="0" applyFont="1" applyFill="1" applyBorder="1"/>
    <xf numFmtId="0" fontId="18" fillId="27" borderId="18" xfId="0" applyFont="1" applyFill="1" applyBorder="1"/>
    <xf numFmtId="0" fontId="48" fillId="27" borderId="0" xfId="0" applyFont="1" applyFill="1" applyBorder="1"/>
    <xf numFmtId="0" fontId="11" fillId="27" borderId="40" xfId="106" applyFont="1" applyFill="1" applyBorder="1" applyAlignment="1">
      <alignment vertical="center"/>
    </xf>
    <xf numFmtId="0" fontId="11" fillId="27" borderId="40" xfId="106" applyFont="1" applyFill="1" applyBorder="1" applyAlignment="1">
      <alignment horizontal="center" vertical="center" wrapText="1"/>
    </xf>
    <xf numFmtId="0" fontId="11" fillId="0" borderId="40" xfId="106" applyFont="1" applyFill="1" applyBorder="1" applyAlignment="1">
      <alignment horizontal="center" vertical="center" wrapText="1"/>
    </xf>
    <xf numFmtId="0" fontId="11" fillId="0" borderId="0" xfId="106" applyFont="1" applyFill="1" applyBorder="1" applyAlignment="1">
      <alignment horizontal="center" vertical="center" wrapText="1"/>
    </xf>
    <xf numFmtId="0" fontId="108" fillId="0" borderId="0" xfId="106" applyFont="1" applyFill="1" applyBorder="1" applyAlignment="1">
      <alignment vertical="center"/>
    </xf>
    <xf numFmtId="0" fontId="108" fillId="0" borderId="0" xfId="106" applyFont="1" applyFill="1" applyBorder="1"/>
    <xf numFmtId="0" fontId="108" fillId="0" borderId="40" xfId="106" applyFont="1" applyFill="1" applyBorder="1" applyAlignment="1">
      <alignment horizontal="center" vertical="center"/>
    </xf>
    <xf numFmtId="168" fontId="77" fillId="34" borderId="10" xfId="0" applyNumberFormat="1" applyFont="1" applyFill="1" applyBorder="1" applyAlignment="1">
      <alignment horizontal="left"/>
    </xf>
    <xf numFmtId="0" fontId="7" fillId="27" borderId="51" xfId="0" applyFont="1" applyFill="1" applyBorder="1"/>
    <xf numFmtId="0" fontId="10" fillId="0" borderId="51" xfId="0" applyFont="1" applyFill="1" applyBorder="1"/>
    <xf numFmtId="0" fontId="7" fillId="0" borderId="51" xfId="0" applyFont="1" applyFill="1" applyBorder="1"/>
    <xf numFmtId="0" fontId="10" fillId="24" borderId="51" xfId="0" applyFont="1" applyFill="1" applyBorder="1"/>
    <xf numFmtId="0" fontId="18" fillId="0" borderId="51" xfId="0" applyFont="1" applyFill="1" applyBorder="1"/>
    <xf numFmtId="0" fontId="7" fillId="27" borderId="51" xfId="0" applyFont="1" applyFill="1" applyBorder="1" applyAlignment="1">
      <alignment horizontal="left"/>
    </xf>
    <xf numFmtId="0" fontId="18" fillId="27" borderId="51" xfId="0" applyFont="1" applyFill="1" applyBorder="1"/>
    <xf numFmtId="0" fontId="7" fillId="27" borderId="52" xfId="0" applyFont="1" applyFill="1" applyBorder="1" applyAlignment="1">
      <alignment horizontal="left"/>
    </xf>
    <xf numFmtId="0" fontId="7" fillId="27" borderId="53" xfId="0" applyFont="1" applyFill="1" applyBorder="1"/>
    <xf numFmtId="0" fontId="48" fillId="27" borderId="51" xfId="0" applyFont="1" applyFill="1" applyBorder="1"/>
    <xf numFmtId="0" fontId="64" fillId="27" borderId="51" xfId="0" applyFont="1" applyFill="1" applyBorder="1"/>
    <xf numFmtId="0" fontId="7" fillId="30" borderId="51" xfId="0" applyFont="1" applyFill="1" applyBorder="1"/>
    <xf numFmtId="171" fontId="7" fillId="0" borderId="51" xfId="0" applyNumberFormat="1" applyFont="1" applyFill="1" applyBorder="1"/>
    <xf numFmtId="171" fontId="7" fillId="27" borderId="51" xfId="0" applyNumberFormat="1" applyFont="1" applyFill="1" applyBorder="1"/>
    <xf numFmtId="0" fontId="64" fillId="0" borderId="51" xfId="0" applyFont="1" applyFill="1" applyBorder="1"/>
    <xf numFmtId="0" fontId="11" fillId="27" borderId="51" xfId="106" applyFont="1" applyFill="1" applyBorder="1" applyAlignment="1">
      <alignment horizontal="center"/>
    </xf>
    <xf numFmtId="0" fontId="11" fillId="0" borderId="51" xfId="106" applyFont="1" applyFill="1" applyBorder="1" applyAlignment="1">
      <alignment horizontal="center"/>
    </xf>
    <xf numFmtId="0" fontId="4" fillId="27" borderId="51" xfId="106" applyFont="1" applyFill="1" applyBorder="1" applyAlignment="1">
      <alignment horizontal="center"/>
    </xf>
    <xf numFmtId="0" fontId="4" fillId="27" borderId="51" xfId="106" applyFont="1" applyFill="1" applyBorder="1"/>
    <xf numFmtId="0" fontId="4" fillId="0" borderId="51" xfId="106" applyFont="1" applyFill="1" applyBorder="1" applyAlignment="1">
      <alignment horizontal="center"/>
    </xf>
    <xf numFmtId="0" fontId="4" fillId="0" borderId="51" xfId="106" applyFont="1" applyFill="1" applyBorder="1"/>
    <xf numFmtId="0" fontId="7" fillId="0" borderId="51" xfId="106" applyFont="1" applyFill="1" applyBorder="1"/>
    <xf numFmtId="0" fontId="7" fillId="0" borderId="44" xfId="106" applyFont="1" applyFill="1" applyBorder="1"/>
    <xf numFmtId="0" fontId="7" fillId="27" borderId="51" xfId="106" applyFont="1" applyFill="1" applyBorder="1"/>
    <xf numFmtId="0" fontId="7" fillId="27" borderId="44" xfId="106" applyFont="1" applyFill="1" applyBorder="1"/>
    <xf numFmtId="0" fontId="4" fillId="30" borderId="51" xfId="106" applyFont="1" applyFill="1" applyBorder="1" applyAlignment="1">
      <alignment horizontal="center"/>
    </xf>
    <xf numFmtId="0" fontId="109" fillId="27" borderId="51" xfId="106" applyFont="1" applyFill="1" applyBorder="1" applyAlignment="1">
      <alignment horizontal="center"/>
    </xf>
    <xf numFmtId="0" fontId="18" fillId="0" borderId="47" xfId="106" applyFont="1" applyFill="1" applyBorder="1" applyAlignment="1">
      <alignment horizontal="center" vertical="center"/>
    </xf>
    <xf numFmtId="0" fontId="18" fillId="0" borderId="51" xfId="106" applyFont="1" applyFill="1" applyBorder="1" applyAlignment="1">
      <alignment horizontal="center" vertical="center"/>
    </xf>
    <xf numFmtId="0" fontId="110" fillId="27" borderId="51" xfId="106" applyFont="1" applyFill="1" applyBorder="1" applyAlignment="1">
      <alignment horizontal="center"/>
    </xf>
    <xf numFmtId="0" fontId="110" fillId="27" borderId="51" xfId="106" applyFont="1" applyFill="1" applyBorder="1"/>
    <xf numFmtId="0" fontId="110" fillId="0" borderId="51" xfId="106" applyFont="1" applyFill="1" applyBorder="1"/>
    <xf numFmtId="0" fontId="110" fillId="0" borderId="51" xfId="106" applyFont="1" applyFill="1" applyBorder="1" applyAlignment="1">
      <alignment horizontal="center"/>
    </xf>
    <xf numFmtId="0" fontId="26" fillId="27" borderId="0" xfId="106" applyFont="1" applyFill="1"/>
    <xf numFmtId="0" fontId="26" fillId="0" borderId="0" xfId="106" applyFont="1"/>
    <xf numFmtId="0" fontId="3" fillId="0" borderId="0" xfId="106" applyFont="1" applyFill="1" applyBorder="1" applyAlignment="1">
      <alignment horizontal="center" vertical="center" wrapText="1"/>
    </xf>
    <xf numFmtId="0" fontId="3" fillId="0" borderId="51" xfId="106" applyFont="1" applyFill="1" applyBorder="1"/>
    <xf numFmtId="0" fontId="7" fillId="0" borderId="51" xfId="0" applyFont="1" applyFill="1" applyBorder="1" applyAlignment="1"/>
    <xf numFmtId="168" fontId="77" fillId="34" borderId="0" xfId="0" applyNumberFormat="1" applyFont="1" applyFill="1" applyBorder="1" applyAlignment="1">
      <alignment horizontal="left"/>
    </xf>
    <xf numFmtId="168" fontId="77" fillId="34" borderId="0" xfId="0" applyNumberFormat="1" applyFont="1" applyFill="1" applyBorder="1" applyAlignment="1"/>
    <xf numFmtId="16" fontId="77" fillId="34" borderId="0" xfId="24" applyNumberFormat="1" applyFont="1" applyFill="1" applyBorder="1" applyAlignment="1">
      <alignment horizontal="center"/>
    </xf>
    <xf numFmtId="0" fontId="18" fillId="0" borderId="0" xfId="23" applyFont="1" applyFill="1" applyBorder="1"/>
    <xf numFmtId="0" fontId="7" fillId="0" borderId="0" xfId="23" applyFont="1" applyFill="1" applyBorder="1"/>
    <xf numFmtId="0" fontId="7" fillId="0" borderId="0" xfId="0" applyFont="1" applyFill="1" applyBorder="1" applyAlignment="1">
      <alignment horizontal="left" vertical="center"/>
    </xf>
    <xf numFmtId="0" fontId="111" fillId="0" borderId="0" xfId="0" applyFont="1" applyFill="1" applyBorder="1" applyAlignment="1">
      <alignment horizontal="left" vertical="center"/>
    </xf>
    <xf numFmtId="0" fontId="7" fillId="0" borderId="0" xfId="23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95" fillId="0" borderId="0" xfId="23" applyFont="1" applyFill="1" applyBorder="1"/>
    <xf numFmtId="0" fontId="94" fillId="0" borderId="0" xfId="0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right" vertical="center"/>
    </xf>
    <xf numFmtId="0" fontId="18" fillId="0" borderId="53" xfId="106" applyFont="1" applyFill="1" applyBorder="1" applyAlignment="1">
      <alignment horizontal="center" vertical="center"/>
    </xf>
    <xf numFmtId="0" fontId="18" fillId="0" borderId="11" xfId="106" applyFont="1" applyFill="1" applyBorder="1" applyAlignment="1">
      <alignment horizontal="center" vertical="center"/>
    </xf>
    <xf numFmtId="0" fontId="7" fillId="0" borderId="51" xfId="0" quotePrefix="1" applyFont="1" applyFill="1" applyBorder="1" applyAlignment="1">
      <alignment horizontal="left"/>
    </xf>
    <xf numFmtId="0" fontId="7" fillId="30" borderId="51" xfId="106" applyFont="1" applyFill="1" applyBorder="1"/>
    <xf numFmtId="0" fontId="7" fillId="30" borderId="44" xfId="106" applyFont="1" applyFill="1" applyBorder="1"/>
    <xf numFmtId="166" fontId="78" fillId="25" borderId="11" xfId="0" quotePrefix="1" applyNumberFormat="1" applyFont="1" applyFill="1" applyBorder="1" applyAlignment="1">
      <alignment horizontal="center" vertical="center"/>
    </xf>
    <xf numFmtId="166" fontId="18" fillId="25" borderId="11" xfId="0" quotePrefix="1" applyNumberFormat="1" applyFont="1" applyFill="1" applyBorder="1" applyAlignment="1">
      <alignment horizontal="center" vertical="center"/>
    </xf>
    <xf numFmtId="166" fontId="78" fillId="25" borderId="0" xfId="0" quotePrefix="1" applyNumberFormat="1" applyFont="1" applyFill="1" applyBorder="1" applyAlignment="1">
      <alignment horizontal="center" vertical="center"/>
    </xf>
    <xf numFmtId="16" fontId="89" fillId="25" borderId="14" xfId="23" quotePrefix="1" applyNumberFormat="1" applyFont="1" applyFill="1" applyBorder="1" applyAlignment="1">
      <alignment horizontal="center"/>
    </xf>
    <xf numFmtId="16" fontId="76" fillId="25" borderId="14" xfId="23" applyNumberFormat="1" applyFont="1" applyFill="1" applyBorder="1" applyAlignment="1">
      <alignment horizontal="center"/>
    </xf>
    <xf numFmtId="16" fontId="18" fillId="25" borderId="14" xfId="23" applyNumberFormat="1" applyFont="1" applyFill="1" applyBorder="1" applyAlignment="1">
      <alignment horizontal="right"/>
    </xf>
    <xf numFmtId="166" fontId="76" fillId="25" borderId="37" xfId="0" applyNumberFormat="1" applyFont="1" applyFill="1" applyBorder="1" applyAlignment="1">
      <alignment horizontal="center" vertical="center"/>
    </xf>
    <xf numFmtId="0" fontId="18" fillId="26" borderId="51" xfId="23" applyFont="1" applyFill="1" applyBorder="1" applyAlignment="1">
      <alignment horizontal="center" vertical="center"/>
    </xf>
    <xf numFmtId="0" fontId="72" fillId="26" borderId="51" xfId="23" applyFont="1" applyFill="1" applyBorder="1" applyAlignment="1">
      <alignment horizontal="center" vertical="center" wrapText="1"/>
    </xf>
    <xf numFmtId="0" fontId="18" fillId="26" borderId="51" xfId="23" applyFont="1" applyFill="1" applyBorder="1" applyAlignment="1">
      <alignment horizontal="center" vertical="center" wrapText="1"/>
    </xf>
    <xf numFmtId="0" fontId="18" fillId="28" borderId="51" xfId="23" applyFont="1" applyFill="1" applyBorder="1" applyAlignment="1">
      <alignment horizontal="center" vertical="center"/>
    </xf>
    <xf numFmtId="0" fontId="7" fillId="25" borderId="48" xfId="23" applyFont="1" applyFill="1" applyBorder="1" applyAlignment="1">
      <alignment horizontal="left"/>
    </xf>
    <xf numFmtId="0" fontId="7" fillId="25" borderId="0" xfId="23" applyFont="1" applyFill="1" applyBorder="1" applyAlignment="1">
      <alignment horizontal="right"/>
    </xf>
    <xf numFmtId="0" fontId="18" fillId="25" borderId="14" xfId="0" applyFont="1" applyFill="1" applyBorder="1" applyAlignment="1">
      <alignment horizontal="left" wrapText="1"/>
    </xf>
    <xf numFmtId="0" fontId="72" fillId="27" borderId="0" xfId="23" applyFont="1" applyFill="1" applyBorder="1" applyAlignment="1">
      <alignment horizontal="left" vertical="center"/>
    </xf>
    <xf numFmtId="0" fontId="74" fillId="27" borderId="0" xfId="23" applyFont="1" applyFill="1" applyBorder="1" applyAlignment="1">
      <alignment horizontal="center"/>
    </xf>
    <xf numFmtId="0" fontId="5" fillId="27" borderId="53" xfId="27" applyFont="1" applyFill="1" applyBorder="1" applyAlignment="1">
      <alignment vertical="center" wrapText="1"/>
    </xf>
    <xf numFmtId="0" fontId="5" fillId="27" borderId="18" xfId="27" applyFont="1" applyFill="1" applyBorder="1" applyAlignment="1">
      <alignment vertical="center" wrapText="1"/>
    </xf>
    <xf numFmtId="0" fontId="7" fillId="25" borderId="55" xfId="23" applyFont="1" applyFill="1" applyBorder="1" applyAlignment="1">
      <alignment horizontal="right"/>
    </xf>
    <xf numFmtId="16" fontId="89" fillId="25" borderId="14" xfId="24" applyNumberFormat="1" applyFont="1" applyFill="1" applyBorder="1" applyAlignment="1">
      <alignment horizontal="right"/>
    </xf>
    <xf numFmtId="16" fontId="76" fillId="25" borderId="37" xfId="25" applyNumberFormat="1" applyFont="1" applyFill="1" applyBorder="1" applyAlignment="1">
      <alignment horizontal="center"/>
    </xf>
    <xf numFmtId="168" fontId="77" fillId="34" borderId="0" xfId="0" applyNumberFormat="1" applyFont="1" applyFill="1" applyBorder="1" applyAlignment="1">
      <alignment wrapText="1"/>
    </xf>
    <xf numFmtId="16" fontId="77" fillId="33" borderId="0" xfId="24" applyNumberFormat="1" applyFont="1" applyFill="1" applyBorder="1" applyAlignment="1">
      <alignment horizontal="center"/>
    </xf>
    <xf numFmtId="0" fontId="7" fillId="25" borderId="0" xfId="23" applyFont="1" applyFill="1" applyBorder="1" applyAlignment="1">
      <alignment horizontal="center"/>
    </xf>
    <xf numFmtId="16" fontId="77" fillId="27" borderId="37" xfId="25" applyNumberFormat="1" applyFont="1" applyFill="1" applyBorder="1" applyAlignment="1">
      <alignment horizontal="center"/>
    </xf>
    <xf numFmtId="0" fontId="77" fillId="27" borderId="14" xfId="0" applyFont="1" applyFill="1" applyBorder="1" applyAlignment="1">
      <alignment wrapText="1"/>
    </xf>
    <xf numFmtId="16" fontId="18" fillId="27" borderId="37" xfId="25" applyNumberFormat="1" applyFont="1" applyFill="1" applyBorder="1" applyAlignment="1">
      <alignment horizontal="center"/>
    </xf>
    <xf numFmtId="0" fontId="18" fillId="27" borderId="14" xfId="0" applyFont="1" applyFill="1" applyBorder="1" applyAlignment="1"/>
    <xf numFmtId="16" fontId="90" fillId="27" borderId="38" xfId="25" applyNumberFormat="1" applyFont="1" applyFill="1" applyBorder="1" applyAlignment="1">
      <alignment horizontal="center"/>
    </xf>
    <xf numFmtId="0" fontId="76" fillId="25" borderId="40" xfId="0" applyFont="1" applyFill="1" applyBorder="1" applyAlignment="1">
      <alignment horizontal="left"/>
    </xf>
    <xf numFmtId="16" fontId="77" fillId="27" borderId="11" xfId="23" quotePrefix="1" applyNumberFormat="1" applyFont="1" applyFill="1" applyBorder="1" applyAlignment="1">
      <alignment horizontal="center"/>
    </xf>
    <xf numFmtId="0" fontId="107" fillId="25" borderId="0" xfId="25" applyFont="1" applyFill="1" applyBorder="1" applyAlignment="1">
      <alignment horizontal="left" wrapText="1"/>
    </xf>
    <xf numFmtId="16" fontId="77" fillId="25" borderId="0" xfId="23" applyNumberFormat="1" applyFont="1" applyFill="1" applyBorder="1" applyAlignment="1">
      <alignment horizontal="right"/>
    </xf>
    <xf numFmtId="16" fontId="90" fillId="25" borderId="39" xfId="23" applyNumberFormat="1" applyFont="1" applyFill="1" applyBorder="1" applyAlignment="1">
      <alignment horizontal="center"/>
    </xf>
    <xf numFmtId="16" fontId="76" fillId="25" borderId="0" xfId="25" applyNumberFormat="1" applyFont="1" applyFill="1" applyBorder="1" applyAlignment="1">
      <alignment horizontal="center" wrapText="1"/>
    </xf>
    <xf numFmtId="0" fontId="76" fillId="25" borderId="0" xfId="0" applyFont="1" applyFill="1" applyBorder="1" applyAlignment="1">
      <alignment horizontal="left" wrapText="1"/>
    </xf>
    <xf numFmtId="16" fontId="76" fillId="25" borderId="0" xfId="23" applyNumberFormat="1" applyFont="1" applyFill="1" applyBorder="1" applyAlignment="1">
      <alignment horizontal="center"/>
    </xf>
    <xf numFmtId="16" fontId="76" fillId="25" borderId="0" xfId="23" quotePrefix="1" applyNumberFormat="1" applyFont="1" applyFill="1" applyBorder="1" applyAlignment="1">
      <alignment horizontal="center"/>
    </xf>
    <xf numFmtId="0" fontId="7" fillId="25" borderId="57" xfId="23" applyFont="1" applyFill="1" applyBorder="1" applyAlignment="1">
      <alignment horizontal="left"/>
    </xf>
    <xf numFmtId="0" fontId="7" fillId="25" borderId="58" xfId="23" applyFont="1" applyFill="1" applyBorder="1" applyAlignment="1">
      <alignment horizontal="right"/>
    </xf>
    <xf numFmtId="0" fontId="18" fillId="25" borderId="43" xfId="24" applyFont="1" applyFill="1" applyBorder="1" applyAlignment="1">
      <alignment horizontal="left" vertical="center"/>
    </xf>
    <xf numFmtId="0" fontId="18" fillId="25" borderId="42" xfId="24" applyFont="1" applyFill="1" applyBorder="1" applyAlignment="1">
      <alignment horizontal="left" vertical="center" wrapText="1"/>
    </xf>
    <xf numFmtId="0" fontId="18" fillId="25" borderId="41" xfId="24" applyFont="1" applyFill="1" applyBorder="1" applyAlignment="1">
      <alignment horizontal="center" vertical="center"/>
    </xf>
    <xf numFmtId="0" fontId="18" fillId="25" borderId="41" xfId="23" applyFont="1" applyFill="1" applyBorder="1" applyAlignment="1">
      <alignment horizontal="center" vertical="center"/>
    </xf>
    <xf numFmtId="0" fontId="18" fillId="25" borderId="41" xfId="24" applyFont="1" applyFill="1" applyBorder="1" applyAlignment="1">
      <alignment horizontal="left" vertical="center"/>
    </xf>
    <xf numFmtId="0" fontId="18" fillId="25" borderId="43" xfId="24" applyFont="1" applyFill="1" applyBorder="1" applyAlignment="1">
      <alignment horizontal="left" vertical="center" wrapText="1"/>
    </xf>
    <xf numFmtId="0" fontId="18" fillId="25" borderId="39" xfId="23" applyFont="1" applyFill="1" applyBorder="1" applyAlignment="1">
      <alignment horizontal="center" vertical="center"/>
    </xf>
    <xf numFmtId="0" fontId="18" fillId="25" borderId="51" xfId="23" applyFont="1" applyFill="1" applyBorder="1" applyAlignment="1">
      <alignment horizontal="center" vertical="center"/>
    </xf>
    <xf numFmtId="0" fontId="7" fillId="25" borderId="0" xfId="23" applyFont="1" applyFill="1"/>
    <xf numFmtId="0" fontId="7" fillId="25" borderId="0" xfId="23" applyFont="1" applyFill="1" applyBorder="1"/>
    <xf numFmtId="0" fontId="18" fillId="25" borderId="0" xfId="23" applyFont="1" applyFill="1" applyBorder="1" applyAlignment="1">
      <alignment horizontal="left" vertical="center"/>
    </xf>
    <xf numFmtId="0" fontId="18" fillId="25" borderId="51" xfId="23" applyFont="1" applyFill="1" applyBorder="1" applyAlignment="1">
      <alignment horizontal="center" vertical="center" wrapText="1"/>
    </xf>
    <xf numFmtId="0" fontId="18" fillId="25" borderId="47" xfId="23" applyFont="1" applyFill="1" applyBorder="1" applyAlignment="1">
      <alignment horizontal="center" vertical="center"/>
    </xf>
    <xf numFmtId="0" fontId="18" fillId="25" borderId="40" xfId="23" applyFont="1" applyFill="1" applyBorder="1" applyAlignment="1">
      <alignment horizontal="center" vertical="center"/>
    </xf>
    <xf numFmtId="16" fontId="18" fillId="25" borderId="56" xfId="23" quotePrefix="1" applyNumberFormat="1" applyFont="1" applyFill="1" applyBorder="1" applyAlignment="1">
      <alignment horizontal="center"/>
    </xf>
    <xf numFmtId="16" fontId="73" fillId="25" borderId="56" xfId="23" applyNumberFormat="1" applyFont="1" applyFill="1" applyBorder="1" applyAlignment="1">
      <alignment horizontal="center"/>
    </xf>
    <xf numFmtId="0" fontId="18" fillId="25" borderId="0" xfId="24" applyFont="1" applyFill="1" applyBorder="1" applyAlignment="1">
      <alignment horizontal="left"/>
    </xf>
    <xf numFmtId="0" fontId="89" fillId="25" borderId="0" xfId="23" applyFont="1" applyFill="1"/>
    <xf numFmtId="0" fontId="102" fillId="25" borderId="0" xfId="23" applyFont="1" applyFill="1"/>
    <xf numFmtId="0" fontId="89" fillId="25" borderId="0" xfId="0" applyFont="1" applyFill="1" applyBorder="1" applyAlignment="1">
      <alignment horizontal="left"/>
    </xf>
    <xf numFmtId="0" fontId="7" fillId="25" borderId="40" xfId="23" applyFont="1" applyFill="1" applyBorder="1"/>
    <xf numFmtId="0" fontId="18" fillId="25" borderId="40" xfId="24" applyFont="1" applyFill="1" applyBorder="1" applyAlignment="1">
      <alignment horizontal="left"/>
    </xf>
    <xf numFmtId="0" fontId="18" fillId="25" borderId="0" xfId="23" applyFont="1" applyFill="1" applyAlignment="1">
      <alignment vertical="center"/>
    </xf>
    <xf numFmtId="16" fontId="89" fillId="25" borderId="37" xfId="23" quotePrefix="1" applyNumberFormat="1" applyFont="1" applyFill="1" applyBorder="1" applyAlignment="1">
      <alignment horizontal="center"/>
    </xf>
    <xf numFmtId="0" fontId="83" fillId="25" borderId="0" xfId="23" applyFont="1" applyFill="1" applyBorder="1" applyAlignment="1">
      <alignment horizontal="center"/>
    </xf>
    <xf numFmtId="0" fontId="77" fillId="25" borderId="0" xfId="23" applyFont="1" applyFill="1"/>
    <xf numFmtId="0" fontId="0" fillId="25" borderId="0" xfId="0" applyFill="1"/>
    <xf numFmtId="0" fontId="74" fillId="25" borderId="0" xfId="0" applyFont="1" applyFill="1" applyBorder="1" applyAlignment="1">
      <alignment horizontal="center"/>
    </xf>
    <xf numFmtId="0" fontId="0" fillId="25" borderId="0" xfId="0" applyFill="1" applyAlignment="1">
      <alignment horizontal="left" vertical="center" wrapText="1"/>
    </xf>
    <xf numFmtId="0" fontId="0" fillId="25" borderId="0" xfId="0" applyFill="1" applyAlignment="1">
      <alignment vertical="center" wrapText="1"/>
    </xf>
    <xf numFmtId="0" fontId="18" fillId="25" borderId="0" xfId="23" applyFont="1" applyFill="1"/>
    <xf numFmtId="16" fontId="76" fillId="25" borderId="37" xfId="23" quotePrefix="1" applyNumberFormat="1" applyFont="1" applyFill="1" applyBorder="1" applyAlignment="1">
      <alignment horizontal="center"/>
    </xf>
    <xf numFmtId="16" fontId="90" fillId="25" borderId="38" xfId="23" quotePrefix="1" applyNumberFormat="1" applyFont="1" applyFill="1" applyBorder="1" applyAlignment="1">
      <alignment horizontal="center"/>
    </xf>
    <xf numFmtId="0" fontId="77" fillId="25" borderId="14" xfId="0" applyFont="1" applyFill="1" applyBorder="1" applyAlignment="1">
      <alignment wrapText="1"/>
    </xf>
    <xf numFmtId="0" fontId="72" fillId="27" borderId="0" xfId="23" applyFont="1" applyFill="1" applyBorder="1" applyAlignment="1">
      <alignment horizontal="left" vertical="center"/>
    </xf>
    <xf numFmtId="16" fontId="77" fillId="36" borderId="10" xfId="24" applyNumberFormat="1" applyFont="1" applyFill="1" applyBorder="1" applyAlignment="1">
      <alignment horizontal="center"/>
    </xf>
    <xf numFmtId="0" fontId="7" fillId="25" borderId="59" xfId="23" applyFont="1" applyFill="1" applyBorder="1" applyAlignment="1">
      <alignment horizontal="right"/>
    </xf>
    <xf numFmtId="166" fontId="76" fillId="25" borderId="14" xfId="0" applyNumberFormat="1" applyFont="1" applyFill="1" applyBorder="1" applyAlignment="1">
      <alignment horizontal="center" vertical="center"/>
    </xf>
    <xf numFmtId="16" fontId="73" fillId="25" borderId="58" xfId="23" applyNumberFormat="1" applyFont="1" applyFill="1" applyBorder="1" applyAlignment="1">
      <alignment horizontal="right"/>
    </xf>
    <xf numFmtId="16" fontId="89" fillId="25" borderId="37" xfId="25" applyNumberFormat="1" applyFont="1" applyFill="1" applyBorder="1" applyAlignment="1">
      <alignment horizontal="center" wrapText="1"/>
    </xf>
    <xf numFmtId="16" fontId="76" fillId="25" borderId="38" xfId="25" applyNumberFormat="1" applyFont="1" applyFill="1" applyBorder="1" applyAlignment="1">
      <alignment horizontal="center"/>
    </xf>
    <xf numFmtId="165" fontId="78" fillId="27" borderId="37" xfId="24" applyNumberFormat="1" applyFont="1" applyFill="1" applyBorder="1" applyAlignment="1">
      <alignment horizontal="center" vertical="center" wrapText="1"/>
    </xf>
    <xf numFmtId="165" fontId="18" fillId="27" borderId="37" xfId="24" applyNumberFormat="1" applyFont="1" applyFill="1" applyBorder="1" applyAlignment="1">
      <alignment horizontal="center" vertical="center" wrapText="1"/>
    </xf>
    <xf numFmtId="166" fontId="18" fillId="25" borderId="14" xfId="0" applyNumberFormat="1" applyFont="1" applyFill="1" applyBorder="1" applyAlignment="1">
      <alignment horizontal="center" vertical="center"/>
    </xf>
    <xf numFmtId="16" fontId="76" fillId="37" borderId="11" xfId="23" quotePrefix="1" applyNumberFormat="1" applyFont="1" applyFill="1" applyBorder="1" applyAlignment="1">
      <alignment horizontal="center"/>
    </xf>
    <xf numFmtId="166" fontId="112" fillId="25" borderId="11" xfId="0" quotePrefix="1" applyNumberFormat="1" applyFont="1" applyFill="1" applyBorder="1" applyAlignment="1">
      <alignment horizontal="center" vertical="center"/>
    </xf>
    <xf numFmtId="165" fontId="90" fillId="24" borderId="37" xfId="24" applyNumberFormat="1" applyFont="1" applyFill="1" applyBorder="1" applyAlignment="1">
      <alignment horizontal="center" vertical="center"/>
    </xf>
    <xf numFmtId="165" fontId="90" fillId="27" borderId="37" xfId="24" applyNumberFormat="1" applyFont="1" applyFill="1" applyBorder="1" applyAlignment="1">
      <alignment horizontal="center" vertical="center" wrapText="1"/>
    </xf>
    <xf numFmtId="166" fontId="90" fillId="25" borderId="14" xfId="0" applyNumberFormat="1" applyFont="1" applyFill="1" applyBorder="1" applyAlignment="1">
      <alignment horizontal="center" vertical="center"/>
    </xf>
    <xf numFmtId="166" fontId="90" fillId="25" borderId="11" xfId="0" quotePrefix="1" applyNumberFormat="1" applyFont="1" applyFill="1" applyBorder="1" applyAlignment="1">
      <alignment horizontal="center" vertical="center"/>
    </xf>
    <xf numFmtId="165" fontId="90" fillId="24" borderId="38" xfId="24" applyNumberFormat="1" applyFont="1" applyFill="1" applyBorder="1" applyAlignment="1">
      <alignment horizontal="center" vertical="center"/>
    </xf>
    <xf numFmtId="165" fontId="90" fillId="27" borderId="38" xfId="24" applyNumberFormat="1" applyFont="1" applyFill="1" applyBorder="1" applyAlignment="1">
      <alignment horizontal="center" vertical="center" wrapText="1"/>
    </xf>
    <xf numFmtId="166" fontId="90" fillId="25" borderId="39" xfId="0" applyNumberFormat="1" applyFont="1" applyFill="1" applyBorder="1" applyAlignment="1">
      <alignment horizontal="center" vertical="center"/>
    </xf>
    <xf numFmtId="166" fontId="90" fillId="25" borderId="18" xfId="0" quotePrefix="1" applyNumberFormat="1" applyFont="1" applyFill="1" applyBorder="1" applyAlignment="1">
      <alignment horizontal="center" vertical="center"/>
    </xf>
    <xf numFmtId="166" fontId="112" fillId="25" borderId="37" xfId="0" quotePrefix="1" applyNumberFormat="1" applyFont="1" applyFill="1" applyBorder="1" applyAlignment="1">
      <alignment horizontal="center" vertical="center"/>
    </xf>
    <xf numFmtId="16" fontId="77" fillId="25" borderId="14" xfId="23" quotePrefix="1" applyNumberFormat="1" applyFont="1" applyFill="1" applyBorder="1" applyAlignment="1">
      <alignment horizontal="center"/>
    </xf>
    <xf numFmtId="0" fontId="18" fillId="27" borderId="14" xfId="0" applyFont="1" applyFill="1" applyBorder="1" applyAlignment="1">
      <alignment wrapText="1"/>
    </xf>
    <xf numFmtId="0" fontId="7" fillId="25" borderId="60" xfId="23" applyFont="1" applyFill="1" applyBorder="1" applyAlignment="1">
      <alignment horizontal="left"/>
    </xf>
    <xf numFmtId="0" fontId="7" fillId="25" borderId="61" xfId="23" applyFont="1" applyFill="1" applyBorder="1" applyAlignment="1">
      <alignment horizontal="right"/>
    </xf>
    <xf numFmtId="0" fontId="7" fillId="25" borderId="62" xfId="23" applyFont="1" applyFill="1" applyBorder="1" applyAlignment="1">
      <alignment horizontal="right"/>
    </xf>
    <xf numFmtId="0" fontId="7" fillId="25" borderId="60" xfId="23" applyFont="1" applyFill="1" applyBorder="1" applyAlignment="1">
      <alignment horizontal="right"/>
    </xf>
    <xf numFmtId="166" fontId="78" fillId="25" borderId="37" xfId="0" quotePrefix="1" applyNumberFormat="1" applyFont="1" applyFill="1" applyBorder="1" applyAlignment="1">
      <alignment horizontal="center" vertical="center"/>
    </xf>
    <xf numFmtId="166" fontId="90" fillId="25" borderId="38" xfId="0" quotePrefix="1" applyNumberFormat="1" applyFont="1" applyFill="1" applyBorder="1" applyAlignment="1">
      <alignment horizontal="center" vertical="center"/>
    </xf>
    <xf numFmtId="16" fontId="89" fillId="27" borderId="60" xfId="24" applyNumberFormat="1" applyFont="1" applyFill="1" applyBorder="1" applyAlignment="1">
      <alignment horizontal="center"/>
    </xf>
    <xf numFmtId="16" fontId="89" fillId="27" borderId="62" xfId="24" applyNumberFormat="1" applyFont="1" applyFill="1" applyBorder="1" applyAlignment="1"/>
    <xf numFmtId="16" fontId="77" fillId="25" borderId="37" xfId="25" applyNumberFormat="1" applyFont="1" applyFill="1" applyBorder="1" applyAlignment="1">
      <alignment horizontal="center"/>
    </xf>
    <xf numFmtId="16" fontId="77" fillId="0" borderId="10" xfId="24" applyNumberFormat="1" applyFont="1" applyFill="1" applyBorder="1" applyAlignment="1">
      <alignment horizontal="center"/>
    </xf>
    <xf numFmtId="165" fontId="18" fillId="24" borderId="37" xfId="24" applyNumberFormat="1" applyFont="1" applyFill="1" applyBorder="1" applyAlignment="1">
      <alignment horizontal="center" vertical="center" wrapText="1"/>
    </xf>
    <xf numFmtId="0" fontId="73" fillId="25" borderId="57" xfId="0" applyFont="1" applyFill="1" applyBorder="1" applyAlignment="1">
      <alignment horizontal="center" wrapText="1"/>
    </xf>
    <xf numFmtId="0" fontId="18" fillId="25" borderId="37" xfId="0" applyFont="1" applyFill="1" applyBorder="1" applyAlignment="1">
      <alignment horizontal="center" wrapText="1"/>
    </xf>
    <xf numFmtId="0" fontId="107" fillId="25" borderId="0" xfId="25" applyFont="1" applyFill="1" applyBorder="1" applyAlignment="1">
      <alignment horizontal="center" wrapText="1"/>
    </xf>
    <xf numFmtId="16" fontId="76" fillId="25" borderId="39" xfId="24" applyNumberFormat="1" applyFont="1" applyFill="1" applyBorder="1" applyAlignment="1">
      <alignment horizontal="right"/>
    </xf>
    <xf numFmtId="0" fontId="76" fillId="25" borderId="39" xfId="0" applyFont="1" applyFill="1" applyBorder="1" applyAlignment="1">
      <alignment horizontal="left"/>
    </xf>
    <xf numFmtId="0" fontId="76" fillId="25" borderId="38" xfId="0" applyFont="1" applyFill="1" applyBorder="1" applyAlignment="1">
      <alignment horizontal="center"/>
    </xf>
    <xf numFmtId="0" fontId="73" fillId="25" borderId="0" xfId="0" applyFont="1" applyFill="1" applyBorder="1" applyAlignment="1">
      <alignment horizontal="left"/>
    </xf>
    <xf numFmtId="0" fontId="90" fillId="27" borderId="39" xfId="0" applyFont="1" applyFill="1" applyBorder="1" applyAlignment="1">
      <alignment wrapText="1"/>
    </xf>
    <xf numFmtId="168" fontId="77" fillId="38" borderId="10" xfId="0" applyNumberFormat="1" applyFont="1" applyFill="1" applyBorder="1" applyAlignment="1">
      <alignment horizontal="left"/>
    </xf>
    <xf numFmtId="168" fontId="77" fillId="38" borderId="10" xfId="0" applyNumberFormat="1" applyFont="1" applyFill="1" applyBorder="1" applyAlignment="1">
      <alignment wrapText="1"/>
    </xf>
    <xf numFmtId="16" fontId="77" fillId="39" borderId="10" xfId="24" applyNumberFormat="1" applyFont="1" applyFill="1" applyBorder="1" applyAlignment="1">
      <alignment horizontal="center"/>
    </xf>
    <xf numFmtId="166" fontId="18" fillId="25" borderId="11" xfId="0" applyNumberFormat="1" applyFont="1" applyFill="1" applyBorder="1" applyAlignment="1">
      <alignment horizontal="center" vertical="center"/>
    </xf>
    <xf numFmtId="0" fontId="7" fillId="25" borderId="63" xfId="23" applyFont="1" applyFill="1" applyBorder="1" applyAlignment="1">
      <alignment horizontal="right"/>
    </xf>
    <xf numFmtId="166" fontId="90" fillId="27" borderId="11" xfId="0" applyNumberFormat="1" applyFont="1" applyFill="1" applyBorder="1" applyAlignment="1">
      <alignment horizontal="center" vertical="center"/>
    </xf>
    <xf numFmtId="166" fontId="90" fillId="27" borderId="18" xfId="0" applyNumberFormat="1" applyFont="1" applyFill="1" applyBorder="1" applyAlignment="1">
      <alignment horizontal="center" vertical="center"/>
    </xf>
    <xf numFmtId="16" fontId="18" fillId="25" borderId="63" xfId="23" quotePrefix="1" applyNumberFormat="1" applyFont="1" applyFill="1" applyBorder="1" applyAlignment="1">
      <alignment horizontal="center"/>
    </xf>
    <xf numFmtId="16" fontId="73" fillId="25" borderId="63" xfId="23" applyNumberFormat="1" applyFont="1" applyFill="1" applyBorder="1" applyAlignment="1">
      <alignment horizontal="center"/>
    </xf>
    <xf numFmtId="0" fontId="23" fillId="0" borderId="0" xfId="0" applyFont="1"/>
    <xf numFmtId="0" fontId="23" fillId="41" borderId="0" xfId="0" applyFont="1" applyFill="1"/>
    <xf numFmtId="0" fontId="23" fillId="42" borderId="0" xfId="0" applyFont="1" applyFill="1"/>
    <xf numFmtId="16" fontId="90" fillId="43" borderId="38" xfId="25" applyNumberFormat="1" applyFont="1" applyFill="1" applyBorder="1" applyAlignment="1">
      <alignment horizontal="center"/>
    </xf>
    <xf numFmtId="0" fontId="90" fillId="43" borderId="39" xfId="0" applyFont="1" applyFill="1" applyBorder="1" applyAlignment="1">
      <alignment wrapText="1"/>
    </xf>
    <xf numFmtId="16" fontId="90" fillId="40" borderId="40" xfId="24" applyNumberFormat="1" applyFont="1" applyFill="1" applyBorder="1" applyAlignment="1">
      <alignment horizontal="right"/>
    </xf>
    <xf numFmtId="16" fontId="90" fillId="40" borderId="38" xfId="23" quotePrefix="1" applyNumberFormat="1" applyFont="1" applyFill="1" applyBorder="1" applyAlignment="1">
      <alignment horizontal="center"/>
    </xf>
    <xf numFmtId="16" fontId="90" fillId="40" borderId="18" xfId="23" quotePrefix="1" applyNumberFormat="1" applyFont="1" applyFill="1" applyBorder="1" applyAlignment="1">
      <alignment horizontal="center"/>
    </xf>
    <xf numFmtId="16" fontId="90" fillId="40" borderId="39" xfId="23" applyNumberFormat="1" applyFont="1" applyFill="1" applyBorder="1" applyAlignment="1">
      <alignment horizontal="center"/>
    </xf>
    <xf numFmtId="16" fontId="90" fillId="40" borderId="18" xfId="23" applyNumberFormat="1" applyFont="1" applyFill="1" applyBorder="1" applyAlignment="1">
      <alignment horizontal="center"/>
    </xf>
    <xf numFmtId="0" fontId="114" fillId="27" borderId="0" xfId="0" applyFont="1" applyFill="1" applyBorder="1" applyAlignment="1">
      <alignment horizontal="left"/>
    </xf>
    <xf numFmtId="16" fontId="114" fillId="27" borderId="0" xfId="24" applyNumberFormat="1" applyFont="1" applyFill="1" applyBorder="1" applyAlignment="1">
      <alignment horizontal="left"/>
    </xf>
    <xf numFmtId="0" fontId="23" fillId="44" borderId="0" xfId="0" applyFont="1" applyFill="1"/>
    <xf numFmtId="0" fontId="113" fillId="45" borderId="0" xfId="0" applyFont="1" applyFill="1"/>
    <xf numFmtId="0" fontId="23" fillId="45" borderId="0" xfId="0" applyFont="1" applyFill="1"/>
    <xf numFmtId="16" fontId="23" fillId="41" borderId="0" xfId="0" applyNumberFormat="1" applyFont="1" applyFill="1"/>
    <xf numFmtId="16" fontId="23" fillId="42" borderId="0" xfId="0" applyNumberFormat="1" applyFont="1" applyFill="1"/>
    <xf numFmtId="16" fontId="23" fillId="44" borderId="0" xfId="0" applyNumberFormat="1" applyFont="1" applyFill="1"/>
    <xf numFmtId="16" fontId="23" fillId="45" borderId="0" xfId="0" applyNumberFormat="1" applyFont="1" applyFill="1"/>
    <xf numFmtId="16" fontId="23" fillId="0" borderId="0" xfId="0" applyNumberFormat="1" applyFont="1"/>
    <xf numFmtId="0" fontId="0" fillId="42" borderId="0" xfId="0" applyFill="1"/>
    <xf numFmtId="0" fontId="0" fillId="41" borderId="0" xfId="0" applyFill="1"/>
    <xf numFmtId="0" fontId="0" fillId="44" borderId="0" xfId="0" applyFill="1"/>
    <xf numFmtId="16" fontId="77" fillId="40" borderId="10" xfId="24" applyNumberFormat="1" applyFont="1" applyFill="1" applyBorder="1" applyAlignment="1">
      <alignment horizontal="center"/>
    </xf>
    <xf numFmtId="16" fontId="77" fillId="43" borderId="37" xfId="25" applyNumberFormat="1" applyFont="1" applyFill="1" applyBorder="1" applyAlignment="1">
      <alignment horizontal="center"/>
    </xf>
    <xf numFmtId="0" fontId="77" fillId="43" borderId="14" xfId="0" applyFont="1" applyFill="1" applyBorder="1" applyAlignment="1">
      <alignment wrapText="1"/>
    </xf>
    <xf numFmtId="16" fontId="77" fillId="40" borderId="0" xfId="23" applyNumberFormat="1" applyFont="1" applyFill="1" applyBorder="1" applyAlignment="1">
      <alignment horizontal="right"/>
    </xf>
    <xf numFmtId="16" fontId="77" fillId="40" borderId="11" xfId="23" quotePrefix="1" applyNumberFormat="1" applyFont="1" applyFill="1" applyBorder="1" applyAlignment="1">
      <alignment horizontal="center"/>
    </xf>
    <xf numFmtId="16" fontId="77" fillId="40" borderId="14" xfId="23" quotePrefix="1" applyNumberFormat="1" applyFont="1" applyFill="1" applyBorder="1" applyAlignment="1">
      <alignment horizontal="center"/>
    </xf>
    <xf numFmtId="16" fontId="18" fillId="43" borderId="37" xfId="25" applyNumberFormat="1" applyFont="1" applyFill="1" applyBorder="1" applyAlignment="1">
      <alignment horizontal="center"/>
    </xf>
    <xf numFmtId="0" fontId="18" fillId="43" borderId="14" xfId="0" applyFont="1" applyFill="1" applyBorder="1" applyAlignment="1"/>
    <xf numFmtId="16" fontId="18" fillId="40" borderId="14" xfId="23" applyNumberFormat="1" applyFont="1" applyFill="1" applyBorder="1" applyAlignment="1">
      <alignment horizontal="right"/>
    </xf>
    <xf numFmtId="16" fontId="18" fillId="40" borderId="11" xfId="23" quotePrefix="1" applyNumberFormat="1" applyFont="1" applyFill="1" applyBorder="1" applyAlignment="1">
      <alignment horizontal="center"/>
    </xf>
    <xf numFmtId="16" fontId="18" fillId="40" borderId="11" xfId="23" applyNumberFormat="1" applyFont="1" applyFill="1" applyBorder="1"/>
    <xf numFmtId="0" fontId="76" fillId="40" borderId="38" xfId="0" applyFont="1" applyFill="1" applyBorder="1" applyAlignment="1">
      <alignment horizontal="center"/>
    </xf>
    <xf numFmtId="0" fontId="76" fillId="40" borderId="39" xfId="0" applyFont="1" applyFill="1" applyBorder="1" applyAlignment="1">
      <alignment horizontal="left"/>
    </xf>
    <xf numFmtId="16" fontId="76" fillId="40" borderId="39" xfId="24" applyNumberFormat="1" applyFont="1" applyFill="1" applyBorder="1" applyAlignment="1">
      <alignment horizontal="right"/>
    </xf>
    <xf numFmtId="16" fontId="76" fillId="40" borderId="18" xfId="23" applyNumberFormat="1" applyFont="1" applyFill="1" applyBorder="1" applyAlignment="1">
      <alignment horizontal="center"/>
    </xf>
    <xf numFmtId="16" fontId="76" fillId="40" borderId="18" xfId="23" quotePrefix="1" applyNumberFormat="1" applyFont="1" applyFill="1" applyBorder="1" applyAlignment="1">
      <alignment horizontal="center"/>
    </xf>
    <xf numFmtId="0" fontId="57" fillId="0" borderId="0" xfId="23" applyFont="1" applyFill="1" applyBorder="1" applyAlignment="1">
      <alignment horizontal="center"/>
    </xf>
    <xf numFmtId="0" fontId="55" fillId="0" borderId="0" xfId="23" applyFont="1" applyFill="1" applyBorder="1" applyAlignment="1">
      <alignment horizontal="center"/>
    </xf>
    <xf numFmtId="0" fontId="105" fillId="27" borderId="0" xfId="23" applyFont="1" applyFill="1" applyBorder="1" applyAlignment="1">
      <alignment horizontal="center"/>
    </xf>
    <xf numFmtId="0" fontId="74" fillId="27" borderId="0" xfId="23" applyFont="1" applyFill="1" applyBorder="1" applyAlignment="1">
      <alignment horizontal="center"/>
    </xf>
    <xf numFmtId="0" fontId="5" fillId="27" borderId="12" xfId="27" applyFont="1" applyFill="1" applyBorder="1" applyAlignment="1">
      <alignment horizontal="left" vertical="center"/>
    </xf>
    <xf numFmtId="0" fontId="7" fillId="27" borderId="11" xfId="0" applyFont="1" applyFill="1" applyBorder="1" applyAlignment="1">
      <alignment horizontal="left"/>
    </xf>
    <xf numFmtId="0" fontId="7" fillId="27" borderId="18" xfId="0" applyFont="1" applyFill="1" applyBorder="1" applyAlignment="1">
      <alignment horizontal="left"/>
    </xf>
    <xf numFmtId="0" fontId="5" fillId="27" borderId="10" xfId="27" applyFont="1" applyFill="1" applyBorder="1" applyAlignment="1">
      <alignment vertical="center" wrapText="1"/>
    </xf>
    <xf numFmtId="0" fontId="7" fillId="27" borderId="10" xfId="0" applyFont="1" applyFill="1" applyBorder="1" applyAlignment="1"/>
    <xf numFmtId="0" fontId="5" fillId="35" borderId="10" xfId="27" applyFont="1" applyFill="1" applyBorder="1" applyAlignment="1">
      <alignment horizontal="center" vertical="center" wrapText="1"/>
    </xf>
    <xf numFmtId="0" fontId="7" fillId="35" borderId="10" xfId="0" applyFont="1" applyFill="1" applyBorder="1"/>
    <xf numFmtId="0" fontId="5" fillId="27" borderId="16" xfId="27" applyFont="1" applyFill="1" applyBorder="1" applyAlignment="1">
      <alignment horizontal="center" vertical="center" wrapText="1"/>
    </xf>
    <xf numFmtId="0" fontId="5" fillId="27" borderId="15" xfId="27" applyFont="1" applyFill="1" applyBorder="1" applyAlignment="1">
      <alignment horizontal="center" vertical="center" wrapText="1"/>
    </xf>
    <xf numFmtId="0" fontId="5" fillId="27" borderId="27" xfId="27" applyFont="1" applyFill="1" applyBorder="1" applyAlignment="1">
      <alignment horizontal="center" vertical="center" wrapText="1"/>
    </xf>
    <xf numFmtId="0" fontId="5" fillId="27" borderId="17" xfId="27" applyFont="1" applyFill="1" applyBorder="1" applyAlignment="1">
      <alignment horizontal="center" vertical="center" wrapText="1"/>
    </xf>
    <xf numFmtId="0" fontId="5" fillId="27" borderId="13" xfId="27" applyFont="1" applyFill="1" applyBorder="1" applyAlignment="1">
      <alignment horizontal="center" vertical="center" wrapText="1"/>
    </xf>
    <xf numFmtId="0" fontId="5" fillId="27" borderId="26" xfId="27" applyFont="1" applyFill="1" applyBorder="1" applyAlignment="1">
      <alignment horizontal="center" vertical="center" wrapText="1"/>
    </xf>
    <xf numFmtId="0" fontId="5" fillId="30" borderId="10" xfId="27" applyFont="1" applyFill="1" applyBorder="1" applyAlignment="1">
      <alignment horizontal="center" vertical="center"/>
    </xf>
    <xf numFmtId="0" fontId="7" fillId="30" borderId="10" xfId="0" applyFont="1" applyFill="1" applyBorder="1"/>
    <xf numFmtId="0" fontId="5" fillId="27" borderId="12" xfId="27" applyFont="1" applyFill="1" applyBorder="1" applyAlignment="1">
      <alignment horizontal="center" vertical="center" wrapText="1"/>
    </xf>
    <xf numFmtId="0" fontId="5" fillId="27" borderId="18" xfId="27" applyFont="1" applyFill="1" applyBorder="1" applyAlignment="1">
      <alignment horizontal="center" vertical="center"/>
    </xf>
    <xf numFmtId="0" fontId="5" fillId="27" borderId="10" xfId="27" applyFont="1" applyFill="1" applyBorder="1" applyAlignment="1">
      <alignment horizontal="center" vertical="center" wrapText="1"/>
    </xf>
    <xf numFmtId="0" fontId="7" fillId="27" borderId="10" xfId="0" applyFont="1" applyFill="1" applyBorder="1"/>
    <xf numFmtId="0" fontId="72" fillId="0" borderId="0" xfId="23" applyFont="1" applyFill="1" applyBorder="1" applyAlignment="1">
      <alignment horizontal="left" vertical="center"/>
    </xf>
    <xf numFmtId="0" fontId="5" fillId="27" borderId="10" xfId="27" applyFont="1" applyFill="1" applyBorder="1" applyAlignment="1">
      <alignment horizontal="center" vertical="center"/>
    </xf>
    <xf numFmtId="0" fontId="72" fillId="27" borderId="0" xfId="23" applyFont="1" applyFill="1" applyBorder="1" applyAlignment="1">
      <alignment horizontal="left" vertical="center"/>
    </xf>
    <xf numFmtId="0" fontId="18" fillId="26" borderId="48" xfId="23" applyFont="1" applyFill="1" applyBorder="1" applyAlignment="1">
      <alignment horizontal="center" vertical="center" wrapText="1"/>
    </xf>
    <xf numFmtId="0" fontId="18" fillId="26" borderId="54" xfId="23" applyFont="1" applyFill="1" applyBorder="1" applyAlignment="1">
      <alignment horizontal="center" vertical="center" wrapText="1"/>
    </xf>
    <xf numFmtId="0" fontId="18" fillId="26" borderId="38" xfId="23" applyFont="1" applyFill="1" applyBorder="1" applyAlignment="1">
      <alignment horizontal="center" vertical="center" wrapText="1"/>
    </xf>
    <xf numFmtId="0" fontId="18" fillId="26" borderId="39" xfId="23" applyFont="1" applyFill="1" applyBorder="1" applyAlignment="1">
      <alignment horizontal="center" vertical="center" wrapText="1"/>
    </xf>
    <xf numFmtId="0" fontId="18" fillId="25" borderId="51" xfId="23" applyFont="1" applyFill="1" applyBorder="1" applyAlignment="1">
      <alignment horizontal="center" vertical="center"/>
    </xf>
    <xf numFmtId="0" fontId="105" fillId="0" borderId="0" xfId="23" applyFont="1" applyBorder="1" applyAlignment="1">
      <alignment horizontal="center"/>
    </xf>
    <xf numFmtId="0" fontId="74" fillId="0" borderId="0" xfId="23" applyFont="1" applyBorder="1" applyAlignment="1">
      <alignment horizontal="center" wrapText="1"/>
    </xf>
    <xf numFmtId="0" fontId="18" fillId="25" borderId="53" xfId="23" applyFont="1" applyFill="1" applyBorder="1" applyAlignment="1">
      <alignment horizontal="center" vertical="center" wrapText="1"/>
    </xf>
    <xf numFmtId="0" fontId="18" fillId="25" borderId="18" xfId="23" applyFont="1" applyFill="1" applyBorder="1" applyAlignment="1">
      <alignment horizontal="center" vertical="center"/>
    </xf>
    <xf numFmtId="0" fontId="18" fillId="26" borderId="44" xfId="23" applyFont="1" applyFill="1" applyBorder="1" applyAlignment="1">
      <alignment horizontal="center" vertical="center" wrapText="1"/>
    </xf>
    <xf numFmtId="0" fontId="18" fillId="26" borderId="45" xfId="23" applyFont="1" applyFill="1" applyBorder="1" applyAlignment="1">
      <alignment horizontal="center" vertical="center" wrapText="1"/>
    </xf>
    <xf numFmtId="0" fontId="18" fillId="25" borderId="48" xfId="23" applyFont="1" applyFill="1" applyBorder="1" applyAlignment="1">
      <alignment horizontal="center" vertical="center"/>
    </xf>
    <xf numFmtId="0" fontId="18" fillId="25" borderId="54" xfId="23" applyFont="1" applyFill="1" applyBorder="1" applyAlignment="1">
      <alignment horizontal="center" vertical="center"/>
    </xf>
    <xf numFmtId="0" fontId="18" fillId="25" borderId="38" xfId="23" applyFont="1" applyFill="1" applyBorder="1" applyAlignment="1">
      <alignment horizontal="center" vertical="center"/>
    </xf>
    <xf numFmtId="0" fontId="18" fillId="25" borderId="39" xfId="23" applyFont="1" applyFill="1" applyBorder="1" applyAlignment="1">
      <alignment horizontal="center" vertical="center"/>
    </xf>
    <xf numFmtId="0" fontId="18" fillId="26" borderId="47" xfId="23" applyFont="1" applyFill="1" applyBorder="1" applyAlignment="1">
      <alignment horizontal="center" vertical="center" wrapText="1"/>
    </xf>
    <xf numFmtId="0" fontId="18" fillId="25" borderId="49" xfId="23" applyFont="1" applyFill="1" applyBorder="1" applyAlignment="1">
      <alignment horizontal="center" vertical="center"/>
    </xf>
    <xf numFmtId="0" fontId="18" fillId="25" borderId="37" xfId="23" applyFont="1" applyFill="1" applyBorder="1" applyAlignment="1">
      <alignment horizontal="center" vertical="center"/>
    </xf>
    <xf numFmtId="0" fontId="18" fillId="25" borderId="14" xfId="23" applyFont="1" applyFill="1" applyBorder="1" applyAlignment="1">
      <alignment horizontal="center" vertical="center"/>
    </xf>
    <xf numFmtId="0" fontId="18" fillId="25" borderId="46" xfId="23" applyFont="1" applyFill="1" applyBorder="1" applyAlignment="1">
      <alignment horizontal="center" vertical="center" wrapText="1"/>
    </xf>
    <xf numFmtId="0" fontId="18" fillId="0" borderId="53" xfId="106" applyFont="1" applyFill="1" applyBorder="1" applyAlignment="1">
      <alignment horizontal="center" vertical="center"/>
    </xf>
    <xf numFmtId="0" fontId="18" fillId="0" borderId="11" xfId="106" applyFont="1" applyFill="1" applyBorder="1" applyAlignment="1">
      <alignment horizontal="center" vertical="center"/>
    </xf>
    <xf numFmtId="0" fontId="18" fillId="0" borderId="18" xfId="106" applyFont="1" applyFill="1" applyBorder="1" applyAlignment="1">
      <alignment horizontal="center" vertical="center"/>
    </xf>
    <xf numFmtId="0" fontId="93" fillId="32" borderId="32" xfId="0" applyFont="1" applyFill="1" applyBorder="1" applyAlignment="1">
      <alignment horizontal="center" vertical="center" wrapText="1" readingOrder="1"/>
    </xf>
    <xf numFmtId="0" fontId="93" fillId="32" borderId="33" xfId="0" applyFont="1" applyFill="1" applyBorder="1" applyAlignment="1">
      <alignment horizontal="center" vertical="center" wrapText="1" readingOrder="1"/>
    </xf>
    <xf numFmtId="0" fontId="93" fillId="32" borderId="34" xfId="0" applyFont="1" applyFill="1" applyBorder="1" applyAlignment="1">
      <alignment horizontal="center" vertical="center" wrapText="1" readingOrder="1"/>
    </xf>
    <xf numFmtId="0" fontId="93" fillId="32" borderId="32" xfId="0" applyFont="1" applyFill="1" applyBorder="1" applyAlignment="1">
      <alignment horizontal="left" vertical="center" wrapText="1" readingOrder="1"/>
    </xf>
    <xf numFmtId="0" fontId="93" fillId="32" borderId="33" xfId="0" applyFont="1" applyFill="1" applyBorder="1" applyAlignment="1">
      <alignment horizontal="left" vertical="center" wrapText="1" readingOrder="1"/>
    </xf>
    <xf numFmtId="0" fontId="93" fillId="32" borderId="34" xfId="0" applyFont="1" applyFill="1" applyBorder="1" applyAlignment="1">
      <alignment horizontal="left" vertical="center" wrapText="1" readingOrder="1"/>
    </xf>
    <xf numFmtId="0" fontId="94" fillId="32" borderId="32" xfId="0" applyFont="1" applyFill="1" applyBorder="1" applyAlignment="1">
      <alignment horizontal="center" vertical="center" wrapText="1" readingOrder="1"/>
    </xf>
    <xf numFmtId="0" fontId="94" fillId="32" borderId="34" xfId="0" applyFont="1" applyFill="1" applyBorder="1" applyAlignment="1">
      <alignment horizontal="center" vertical="center" wrapText="1" readingOrder="1"/>
    </xf>
  </cellXfs>
  <cellStyles count="135">
    <cellStyle name="20% - 强调文字颜色 1" xfId="1"/>
    <cellStyle name="20% - 强调文字颜色 2" xfId="2"/>
    <cellStyle name="20% - 强调文字颜色 3" xfId="3"/>
    <cellStyle name="20% - 强调文字颜色 4" xfId="4"/>
    <cellStyle name="20% - 强调文字颜色 5" xfId="5"/>
    <cellStyle name="20% - 强调文字颜色 6" xfId="6"/>
    <cellStyle name="40% - 强调文字颜色 1" xfId="7"/>
    <cellStyle name="40% - 强调文字颜色 2" xfId="8"/>
    <cellStyle name="40% - 强调文字颜色 3" xfId="9"/>
    <cellStyle name="40% - 强调文字颜色 4" xfId="10"/>
    <cellStyle name="40% - 强调文字颜色 5" xfId="11"/>
    <cellStyle name="40% - 强调文字颜色 6" xfId="12"/>
    <cellStyle name="60% - 强调文字颜色 1" xfId="13"/>
    <cellStyle name="60% - 强调文字颜色 2" xfId="14"/>
    <cellStyle name="60% - 强调文字颜色 3" xfId="15"/>
    <cellStyle name="60% - 强调文字颜色 4" xfId="16"/>
    <cellStyle name="60% - 强调文字颜色 5" xfId="17"/>
    <cellStyle name="60% - 强调文字颜色 6" xfId="18"/>
    <cellStyle name="Comma 2" xfId="19"/>
    <cellStyle name="Hyperlink" xfId="20" builtinId="8"/>
    <cellStyle name="Normal" xfId="0" builtinId="0"/>
    <cellStyle name="Normal 2" xfId="21"/>
    <cellStyle name="Normal 2 2" xfId="22"/>
    <cellStyle name="Normal_EUROPE" xfId="23"/>
    <cellStyle name="Normal_MED" xfId="24"/>
    <cellStyle name="Normal_MED (1)" xfId="25"/>
    <cellStyle name="Normal_Persian Gulf via HKG" xfId="26"/>
    <cellStyle name="Normal_Sheet1" xfId="27"/>
    <cellStyle name="Normal_US WC &amp; Canada" xfId="28"/>
    <cellStyle name="normální 2" xfId="29"/>
    <cellStyle name="normální 2 2" xfId="30"/>
    <cellStyle name="normální 2_Xl0001353" xfId="31"/>
    <cellStyle name="normální_04Road" xfId="32"/>
    <cellStyle name="표준_LOOP 3 LR-2005(CEX)" xfId="33"/>
    <cellStyle name="一般_2008-10-28 Long Term Schedule CTS SVC" xfId="34"/>
    <cellStyle name="好" xfId="35"/>
    <cellStyle name="好_MED WB ARB 1st Quarter 2013" xfId="36"/>
    <cellStyle name="好_MED WB ARB 1st Quarter 2015" xfId="37"/>
    <cellStyle name="好_MED WB ARB 1st Quarter 2015v2" xfId="38"/>
    <cellStyle name="好_MED WB ARB 2nd Quarter 2014" xfId="39"/>
    <cellStyle name="好_MED WB ARB 2nd Quarter 2014V2" xfId="40"/>
    <cellStyle name="好_MED WB ARB 3rd Quarter 2013" xfId="41"/>
    <cellStyle name="好_MED WB ARB 4th Quarter 2013V1" xfId="42"/>
    <cellStyle name="好_NW EUR SVC Westbound RF Arbitraries 2nd Qtr 2014" xfId="43"/>
    <cellStyle name="好_NW EUR SVC Westbound RF Arbitraries 3rd Qtr 2013" xfId="44"/>
    <cellStyle name="好_NW EUR SVC Westbound RF Arbitraries 3rd Qtr 2014" xfId="45"/>
    <cellStyle name="好_NWE 2011 3rd qu WB ARB proposal" xfId="46"/>
    <cellStyle name="好_NWE 2011 4thQ WB ARB proposal" xfId="47"/>
    <cellStyle name="好_NWE WB ARB 1st Quarter 2013" xfId="48"/>
    <cellStyle name="好_NWE WB ARB 1st Quarter 2013V2" xfId="49"/>
    <cellStyle name="好_NWE WB ARB 1st Quarter 2014" xfId="50"/>
    <cellStyle name="好_NWE WB ARB 2nd Quarter 2012 proposals" xfId="51"/>
    <cellStyle name="好_NWE WB ARB 2nd Quarter 2013" xfId="52"/>
    <cellStyle name="好_NWE WB ARB 2nd Quarter 2013 V1" xfId="53"/>
    <cellStyle name="好_NWE WB ARB 2nd Quarter 2013 V4" xfId="54"/>
    <cellStyle name="好_NWE WB ARB 2nd Quarter 2014(20140529-20140630)" xfId="55"/>
    <cellStyle name="好_NWE WB ARB 2nd Quarter 2014v2" xfId="56"/>
    <cellStyle name="好_NWE WB ARB 2nd Quarter 2014v3 (1)" xfId="57"/>
    <cellStyle name="好_NWE WB ARB 3rd Quarter 2012" xfId="58"/>
    <cellStyle name="好_NWE WB ARB 3rd Quarter 2013" xfId="59"/>
    <cellStyle name="好_NWE WB ARB 3rd Quarter 2014" xfId="60"/>
    <cellStyle name="好_NWE WB ARB 4th Quarter 2012" xfId="61"/>
    <cellStyle name="好_NWE WB ARB 4th Quarter 2012 update" xfId="62"/>
    <cellStyle name="好_NWE WB ARB 4th Quarter 2013" xfId="63"/>
    <cellStyle name="好_NWE WB ARB 4th Quarter 2014" xfId="64"/>
    <cellStyle name="好_NWE WB ARB NOV 25-DEC 31 2011" xfId="65"/>
    <cellStyle name="好_NWE WB ARB Q1 2012" xfId="66"/>
    <cellStyle name="好_REVISED NWE WB ARB 3rd Quarter 2013" xfId="67"/>
    <cellStyle name="好_UPDATED NWE WB ARB 1st Quarter 2013" xfId="68"/>
    <cellStyle name="差" xfId="69"/>
    <cellStyle name="差_MED WB ARB 1st Quarter 2013" xfId="70"/>
    <cellStyle name="差_MED WB ARB 1st Quarter 2015" xfId="71"/>
    <cellStyle name="差_MED WB ARB 1st Quarter 2015v2" xfId="72"/>
    <cellStyle name="差_MED WB ARB 2nd Quarter 2014" xfId="73"/>
    <cellStyle name="差_MED WB ARB 2nd Quarter 2014V2" xfId="74"/>
    <cellStyle name="差_MED WB ARB 3rd Quarter 2013" xfId="75"/>
    <cellStyle name="差_MED WB ARB 4th Quarter 2013V1" xfId="76"/>
    <cellStyle name="差_NW EUR SVC Westbound RF Arbitraries 2nd Qtr 2014" xfId="77"/>
    <cellStyle name="差_NW EUR SVC Westbound RF Arbitraries 3rd Qtr 2013" xfId="78"/>
    <cellStyle name="差_NW EUR SVC Westbound RF Arbitraries 3rd Qtr 2014" xfId="79"/>
    <cellStyle name="差_NWE 2011 3rd qu WB ARB proposal" xfId="80"/>
    <cellStyle name="差_NWE 2011 4thQ WB ARB proposal" xfId="81"/>
    <cellStyle name="差_NWE WB ARB 1st Quarter 2013" xfId="82"/>
    <cellStyle name="差_NWE WB ARB 1st Quarter 2013V2" xfId="83"/>
    <cellStyle name="差_NWE WB ARB 1st Quarter 2014" xfId="84"/>
    <cellStyle name="差_NWE WB ARB 2nd Quarter 2012 proposals" xfId="85"/>
    <cellStyle name="差_NWE WB ARB 2nd Quarter 2013" xfId="86"/>
    <cellStyle name="差_NWE WB ARB 2nd Quarter 2013 V1" xfId="87"/>
    <cellStyle name="差_NWE WB ARB 2nd Quarter 2013 V4" xfId="88"/>
    <cellStyle name="差_NWE WB ARB 2nd Quarter 2014(20140529-20140630)" xfId="89"/>
    <cellStyle name="差_NWE WB ARB 2nd Quarter 2014v2" xfId="90"/>
    <cellStyle name="差_NWE WB ARB 2nd Quarter 2014v3 (1)" xfId="91"/>
    <cellStyle name="差_NWE WB ARB 3rd Quarter 2012" xfId="92"/>
    <cellStyle name="差_NWE WB ARB 3rd Quarter 2013" xfId="93"/>
    <cellStyle name="差_NWE WB ARB 3rd Quarter 2014" xfId="94"/>
    <cellStyle name="差_NWE WB ARB 4th Quarter 2012" xfId="95"/>
    <cellStyle name="差_NWE WB ARB 4th Quarter 2012 update" xfId="96"/>
    <cellStyle name="差_NWE WB ARB 4th Quarter 2013" xfId="97"/>
    <cellStyle name="差_NWE WB ARB 4th Quarter 2014" xfId="98"/>
    <cellStyle name="差_NWE WB ARB NOV 25-DEC 31 2011" xfId="99"/>
    <cellStyle name="差_NWE WB ARB Q1 2012" xfId="100"/>
    <cellStyle name="差_REVISED NWE WB ARB 3rd Quarter 2013" xfId="101"/>
    <cellStyle name="差_UPDATED NWE WB ARB 1st Quarter 2013" xfId="102"/>
    <cellStyle name="常规 2" xfId="103"/>
    <cellStyle name="常规 2 2" xfId="104"/>
    <cellStyle name="常规 2_Xl0001226" xfId="105"/>
    <cellStyle name="常规 3" xfId="106"/>
    <cellStyle name="常规 3 2" xfId="107"/>
    <cellStyle name="常规 3 2 2 2" xfId="108"/>
    <cellStyle name="常规 3_Xl0002120" xfId="109"/>
    <cellStyle name="常规 4" xfId="110"/>
    <cellStyle name="常规 5" xfId="111"/>
    <cellStyle name="常规_AEN LTS(20071031) " xfId="112"/>
    <cellStyle name="强调文字颜色 1" xfId="113"/>
    <cellStyle name="强调文字颜色 2" xfId="114"/>
    <cellStyle name="强调文字颜色 3" xfId="115"/>
    <cellStyle name="强调文字颜色 4" xfId="116"/>
    <cellStyle name="强调文字颜色 5" xfId="117"/>
    <cellStyle name="强调文字颜色 6" xfId="118"/>
    <cellStyle name="标题" xfId="119"/>
    <cellStyle name="标题 1" xfId="120"/>
    <cellStyle name="标题 2" xfId="121"/>
    <cellStyle name="标题 3" xfId="122"/>
    <cellStyle name="标题 4" xfId="123"/>
    <cellStyle name="标题_MED WB ARB 1st Quarter 2013" xfId="124"/>
    <cellStyle name="检查单元格" xfId="125"/>
    <cellStyle name="汇总" xfId="126"/>
    <cellStyle name="注释" xfId="127"/>
    <cellStyle name="解释性文本" xfId="128"/>
    <cellStyle name="警告文本" xfId="129"/>
    <cellStyle name="计算" xfId="130"/>
    <cellStyle name="输入" xfId="131"/>
    <cellStyle name="输出" xfId="132"/>
    <cellStyle name="适中" xfId="133"/>
    <cellStyle name="链接单元格" xfId="134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66"/>
      <color rgb="FF0000FF"/>
      <color rgb="FFFF3300"/>
      <color rgb="FF006600"/>
      <color rgb="FF008000"/>
      <color rgb="FF808000"/>
      <color rgb="FF660066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1</xdr:col>
      <xdr:colOff>161925</xdr:colOff>
      <xdr:row>2</xdr:row>
      <xdr:rowOff>85725</xdr:rowOff>
    </xdr:to>
    <xdr:pic>
      <xdr:nvPicPr>
        <xdr:cNvPr id="1370132" name="Picture 1252" descr="Inline image">
          <a:extLst>
            <a:ext uri="{FF2B5EF4-FFF2-40B4-BE49-F238E27FC236}">
              <a16:creationId xmlns:a16="http://schemas.microsoft.com/office/drawing/2014/main" id="{00000000-0008-0000-0000-000014E8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1525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0</xdr:col>
      <xdr:colOff>1266825</xdr:colOff>
      <xdr:row>2</xdr:row>
      <xdr:rowOff>342900</xdr:rowOff>
    </xdr:to>
    <xdr:pic>
      <xdr:nvPicPr>
        <xdr:cNvPr id="1371156" name="Picture 1252" descr="Inline image">
          <a:extLst>
            <a:ext uri="{FF2B5EF4-FFF2-40B4-BE49-F238E27FC236}">
              <a16:creationId xmlns:a16="http://schemas.microsoft.com/office/drawing/2014/main" id="{00000000-0008-0000-0100-000014EC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12382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0</xdr:col>
      <xdr:colOff>1266825</xdr:colOff>
      <xdr:row>2</xdr:row>
      <xdr:rowOff>342900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EEF73A55-3376-43E3-8C63-75CA9125A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12382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51707</xdr:rowOff>
    </xdr:from>
    <xdr:to>
      <xdr:col>0</xdr:col>
      <xdr:colOff>1295400</xdr:colOff>
      <xdr:row>3</xdr:row>
      <xdr:rowOff>13607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1707"/>
          <a:ext cx="1257300" cy="90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152400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57300" cy="604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showGridLines="0" zoomScale="80" zoomScaleNormal="80" workbookViewId="0">
      <selection activeCell="I27" sqref="I27"/>
    </sheetView>
  </sheetViews>
  <sheetFormatPr defaultColWidth="9" defaultRowHeight="15"/>
  <cols>
    <col min="1" max="1" width="13.33203125" style="45" customWidth="1"/>
    <col min="2" max="2" width="12.109375" style="45" customWidth="1"/>
    <col min="3" max="5" width="9" style="45"/>
    <col min="6" max="6" width="20.109375" style="45" customWidth="1"/>
    <col min="7" max="7" width="11.77734375" style="45" customWidth="1"/>
    <col min="8" max="10" width="9" style="45"/>
    <col min="11" max="11" width="24" style="45" customWidth="1"/>
    <col min="12" max="12" width="0" style="45" hidden="1" customWidth="1"/>
    <col min="13" max="16384" width="9" style="45"/>
  </cols>
  <sheetData>
    <row r="1" spans="1:13" s="26" customFormat="1" ht="15.75">
      <c r="A1" s="241"/>
      <c r="B1" s="27"/>
      <c r="C1" s="28"/>
      <c r="D1" s="27"/>
      <c r="E1" s="27"/>
      <c r="K1" s="29"/>
    </row>
    <row r="2" spans="1:13" s="30" customFormat="1" ht="48.75" customHeight="1">
      <c r="A2" s="514" t="s">
        <v>42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</row>
    <row r="3" spans="1:13" s="31" customFormat="1" ht="18">
      <c r="A3" s="513"/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</row>
    <row r="4" spans="1:13" s="31" customFormat="1" ht="18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s="31" customFormat="1" ht="18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s="31" customFormat="1" ht="18">
      <c r="A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s="31" customFormat="1" ht="18">
      <c r="A7" s="33"/>
      <c r="B7" s="33" t="s">
        <v>17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s="37" customFormat="1" ht="18">
      <c r="A8" s="35" t="s">
        <v>7</v>
      </c>
      <c r="B8" s="36" t="s">
        <v>152</v>
      </c>
    </row>
    <row r="9" spans="1:13" s="38" customFormat="1" ht="18">
      <c r="A9" s="35" t="s">
        <v>7</v>
      </c>
      <c r="B9" s="36" t="s">
        <v>156</v>
      </c>
      <c r="G9" s="39"/>
      <c r="H9" s="36"/>
      <c r="I9" s="36"/>
    </row>
    <row r="10" spans="1:13" s="41" customFormat="1" ht="18">
      <c r="A10" s="35" t="s">
        <v>7</v>
      </c>
      <c r="B10" s="36" t="s">
        <v>39</v>
      </c>
      <c r="C10" s="38"/>
      <c r="D10" s="38"/>
      <c r="E10" s="38"/>
      <c r="F10" s="40"/>
      <c r="G10" s="39"/>
      <c r="H10" s="36"/>
      <c r="I10" s="36"/>
      <c r="J10" s="38"/>
      <c r="K10" s="38"/>
      <c r="L10" s="38"/>
      <c r="M10" s="40"/>
    </row>
    <row r="11" spans="1:13" s="31" customFormat="1" ht="18">
      <c r="A11" s="35"/>
      <c r="B11" s="42"/>
      <c r="C11" s="37"/>
      <c r="D11" s="37"/>
      <c r="E11" s="37"/>
      <c r="F11" s="34"/>
      <c r="G11" s="43"/>
      <c r="H11" s="42"/>
      <c r="I11" s="42"/>
      <c r="J11" s="44"/>
      <c r="K11" s="44"/>
      <c r="L11" s="37"/>
      <c r="M11" s="34"/>
    </row>
    <row r="12" spans="1:13" s="37" customFormat="1" ht="18">
      <c r="A12" s="45"/>
      <c r="B12" s="33" t="s">
        <v>231</v>
      </c>
      <c r="C12" s="46"/>
      <c r="G12" s="34"/>
      <c r="H12" s="42"/>
      <c r="I12" s="42"/>
      <c r="J12" s="44"/>
      <c r="K12" s="44"/>
    </row>
    <row r="13" spans="1:13" s="38" customFormat="1" ht="18">
      <c r="A13" s="35" t="s">
        <v>7</v>
      </c>
      <c r="B13" s="36" t="s">
        <v>237</v>
      </c>
      <c r="C13" s="36"/>
      <c r="G13" s="40"/>
      <c r="H13" s="36"/>
      <c r="I13" s="36"/>
    </row>
    <row r="14" spans="1:13" s="38" customFormat="1" ht="18">
      <c r="A14" s="35" t="s">
        <v>7</v>
      </c>
      <c r="B14" s="36" t="s">
        <v>236</v>
      </c>
      <c r="H14" s="36"/>
      <c r="I14" s="36"/>
    </row>
    <row r="15" spans="1:13" s="37" customFormat="1" ht="18">
      <c r="A15" s="43"/>
      <c r="B15" s="42"/>
      <c r="C15" s="42"/>
      <c r="D15" s="44"/>
      <c r="E15" s="44"/>
      <c r="H15" s="42"/>
      <c r="I15" s="42"/>
      <c r="J15" s="44"/>
      <c r="K15" s="44"/>
    </row>
    <row r="16" spans="1:13" s="48" customFormat="1" ht="18.75">
      <c r="A16" s="47" t="s">
        <v>197</v>
      </c>
      <c r="C16" s="49"/>
      <c r="D16" s="50"/>
      <c r="E16" s="51"/>
      <c r="F16" s="50"/>
      <c r="G16" s="52"/>
      <c r="H16" s="53"/>
      <c r="I16" s="54"/>
      <c r="J16" s="55"/>
      <c r="K16" s="56"/>
      <c r="L16" s="55"/>
      <c r="M16" s="55"/>
    </row>
    <row r="17" spans="1:13" s="48" customFormat="1" ht="18.75">
      <c r="A17" s="57"/>
      <c r="B17" s="58"/>
      <c r="C17" s="49"/>
      <c r="D17" s="50"/>
      <c r="E17" s="51"/>
      <c r="F17" s="50"/>
      <c r="G17" s="52"/>
      <c r="H17" s="53"/>
      <c r="I17" s="54"/>
      <c r="J17" s="55"/>
      <c r="K17" s="56"/>
      <c r="L17" s="55"/>
      <c r="M17" s="55"/>
    </row>
    <row r="18" spans="1:13" s="48" customFormat="1" ht="18">
      <c r="A18" s="59" t="s">
        <v>42</v>
      </c>
      <c r="B18" s="60"/>
      <c r="C18" s="61"/>
      <c r="D18" s="53"/>
      <c r="E18" s="31"/>
      <c r="F18" s="50"/>
      <c r="G18" s="52"/>
      <c r="H18" s="62"/>
      <c r="I18" s="63"/>
      <c r="J18" s="63"/>
      <c r="L18" s="64"/>
      <c r="M18" s="54"/>
    </row>
    <row r="19" spans="1:13" s="48" customFormat="1" ht="18">
      <c r="A19" s="1" t="s">
        <v>43</v>
      </c>
      <c r="B19" s="65"/>
      <c r="C19" s="31"/>
      <c r="D19" s="66"/>
      <c r="E19" s="52"/>
      <c r="F19" s="67"/>
      <c r="G19" s="68"/>
      <c r="I19" s="68"/>
      <c r="J19" s="69"/>
      <c r="K19" s="69"/>
      <c r="L19" s="54"/>
      <c r="M19" s="54"/>
    </row>
    <row r="20" spans="1:13" s="48" customFormat="1" ht="18">
      <c r="A20" s="1" t="s">
        <v>35</v>
      </c>
      <c r="B20" s="65"/>
      <c r="C20" s="31"/>
      <c r="D20" s="65"/>
      <c r="E20" s="52"/>
      <c r="F20" s="69"/>
      <c r="G20" s="69"/>
      <c r="I20" s="69"/>
      <c r="J20" s="69"/>
      <c r="K20" s="69"/>
      <c r="L20" s="54"/>
      <c r="M20" s="54"/>
    </row>
    <row r="21" spans="1:13" s="31" customFormat="1" ht="18">
      <c r="A21" s="1" t="s">
        <v>41</v>
      </c>
      <c r="B21" s="65"/>
      <c r="D21" s="65"/>
      <c r="E21" s="52"/>
      <c r="F21" s="69"/>
      <c r="G21" s="69"/>
      <c r="I21" s="69"/>
      <c r="J21" s="69"/>
      <c r="K21" s="69"/>
      <c r="L21" s="70"/>
    </row>
    <row r="22" spans="1:13" s="26" customFormat="1" ht="15.75">
      <c r="A22" s="71"/>
      <c r="B22" s="72"/>
      <c r="D22" s="73"/>
      <c r="F22" s="74"/>
      <c r="G22" s="75"/>
      <c r="H22" s="71"/>
      <c r="I22" s="71"/>
      <c r="J22" s="76"/>
      <c r="L22" s="77"/>
    </row>
    <row r="23" spans="1:13" s="26" customFormat="1" ht="15.75">
      <c r="B23" s="78"/>
      <c r="C23" s="79"/>
      <c r="D23" s="80"/>
      <c r="E23" s="80"/>
      <c r="F23" s="80"/>
      <c r="G23" s="80"/>
      <c r="H23" s="79"/>
      <c r="I23" s="79"/>
      <c r="K23" s="80"/>
      <c r="L23" s="29"/>
    </row>
    <row r="24" spans="1:13" s="26" customFormat="1" ht="15.75">
      <c r="A24" s="80"/>
      <c r="B24" s="81"/>
      <c r="C24" s="82"/>
      <c r="D24" s="81"/>
      <c r="E24" s="82"/>
      <c r="F24" s="82"/>
      <c r="G24" s="22"/>
      <c r="H24" s="79"/>
      <c r="I24" s="80"/>
    </row>
    <row r="25" spans="1:13" ht="15.75">
      <c r="B25" s="83"/>
      <c r="C25" s="83"/>
      <c r="D25" s="84"/>
      <c r="E25" s="85"/>
      <c r="F25" s="83"/>
      <c r="G25" s="86"/>
    </row>
    <row r="27" spans="1:13" ht="15.75">
      <c r="B27" s="87"/>
      <c r="C27" s="84"/>
      <c r="D27" s="88"/>
      <c r="E27" s="85"/>
      <c r="F27" s="88"/>
      <c r="G27" s="88"/>
    </row>
  </sheetData>
  <mergeCells count="2">
    <mergeCell ref="A3:M3"/>
    <mergeCell ref="A2:M2"/>
  </mergeCells>
  <phoneticPr fontId="4" type="noConversion"/>
  <hyperlinks>
    <hyperlink ref="B9" location="'NORTH EUROPE via SIN'!A1" display="4. NORTH EUROPE  VIA SIN"/>
    <hyperlink ref="B13" location="'MED-ADRIATIC SEA-BLACK SEA'!A1" display="MED + ADRIATIC SEA + BLACK SEA SERVICE (PIRAEUS, GENOA, FOS, MALTA, LA SPEZIA, BARCELONA,VALENCIA, PORT SAID, BEIRUT,EVYAP,CONSTANZA, ODESSA, VENICE, KOPER, TRIESTE,...)"/>
    <hyperlink ref="B10" location="'EU via ROT&amp;HAM'!A1" display="EUROPE via ROTTERDAM &amp; HAMBURG"/>
    <hyperlink ref="B14" location="'MED non base port'!A1" display="MED NON BASE PORTS ( ALGERIA, LIBYA, EGYPT, GREECE,ITALY, MAURITANIA,MOROCCO, RUSSIA, SPAIN , SYRIA, TURKEY. GEORGIA, CYPRUS, MOLDOVA)"/>
    <hyperlink ref="B8" location="'AEU7-EU &amp; MED DIRECT-TCTT'!A1" display="EU &amp; MED DIRECT-TCTT (PIRAEUS, HAMBURG, ROTTERDAM, ZEEBRUGGE,FELIXSTOWE)"/>
  </hyperlinks>
  <printOptions horizontalCentered="1"/>
  <pageMargins left="0.15" right="0.15" top="0.27" bottom="0.25" header="0.24" footer="0.19"/>
  <pageSetup paperSize="9" scale="55" orientation="landscape" horizontalDpi="204" verticalDpi="196" r:id="rId1"/>
  <headerFooter alignWithMargins="0">
    <oddHeader xml:space="preserve">&amp;L
&amp;R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7" zoomScale="80" zoomScaleNormal="80" workbookViewId="0">
      <selection activeCell="B24" sqref="B24"/>
    </sheetView>
  </sheetViews>
  <sheetFormatPr defaultColWidth="9" defaultRowHeight="14.25"/>
  <cols>
    <col min="1" max="1" width="6.33203125" style="110" customWidth="1"/>
    <col min="2" max="2" width="11.33203125" style="110" customWidth="1"/>
    <col min="3" max="3" width="128" style="110" bestFit="1" customWidth="1"/>
    <col min="4" max="16384" width="9" style="110"/>
  </cols>
  <sheetData>
    <row r="1" spans="1:3" ht="30.75" thickBot="1">
      <c r="A1" s="108" t="s">
        <v>200</v>
      </c>
      <c r="B1" s="108" t="s">
        <v>201</v>
      </c>
      <c r="C1" s="109" t="s">
        <v>202</v>
      </c>
    </row>
    <row r="2" spans="1:3" ht="20.25" customHeight="1" thickTop="1" thickBot="1">
      <c r="A2" s="562" t="s">
        <v>203</v>
      </c>
      <c r="B2" s="111" t="s">
        <v>204</v>
      </c>
      <c r="C2" s="112" t="s">
        <v>205</v>
      </c>
    </row>
    <row r="3" spans="1:3" ht="20.25" customHeight="1" thickBot="1">
      <c r="A3" s="563"/>
      <c r="B3" s="113" t="s">
        <v>206</v>
      </c>
      <c r="C3" s="114" t="s">
        <v>207</v>
      </c>
    </row>
    <row r="4" spans="1:3" ht="20.25" customHeight="1" thickBot="1">
      <c r="A4" s="563"/>
      <c r="B4" s="115" t="s">
        <v>208</v>
      </c>
      <c r="C4" s="116" t="s">
        <v>209</v>
      </c>
    </row>
    <row r="5" spans="1:3" ht="20.25" customHeight="1" thickBot="1">
      <c r="A5" s="563"/>
      <c r="B5" s="113" t="s">
        <v>169</v>
      </c>
      <c r="C5" s="114" t="s">
        <v>170</v>
      </c>
    </row>
    <row r="6" spans="1:3" ht="20.25" customHeight="1" thickBot="1">
      <c r="A6" s="563"/>
      <c r="B6" s="115" t="s">
        <v>210</v>
      </c>
      <c r="C6" s="116" t="s">
        <v>211</v>
      </c>
    </row>
    <row r="7" spans="1:3" ht="20.25" customHeight="1" thickBot="1">
      <c r="A7" s="563"/>
      <c r="B7" s="113" t="s">
        <v>212</v>
      </c>
      <c r="C7" s="114" t="s">
        <v>213</v>
      </c>
    </row>
    <row r="8" spans="1:3" ht="20.25" customHeight="1" thickBot="1">
      <c r="A8" s="563"/>
      <c r="B8" s="115" t="s">
        <v>214</v>
      </c>
      <c r="C8" s="116" t="s">
        <v>171</v>
      </c>
    </row>
    <row r="9" spans="1:3" ht="20.25" customHeight="1" thickBot="1">
      <c r="A9" s="563"/>
      <c r="B9" s="113" t="s">
        <v>215</v>
      </c>
      <c r="C9" s="114" t="s">
        <v>216</v>
      </c>
    </row>
    <row r="10" spans="1:3" ht="20.25" customHeight="1" thickBot="1">
      <c r="A10" s="563"/>
      <c r="B10" s="115" t="s">
        <v>217</v>
      </c>
      <c r="C10" s="116" t="s">
        <v>218</v>
      </c>
    </row>
    <row r="11" spans="1:3" ht="20.25" customHeight="1" thickBot="1">
      <c r="A11" s="564"/>
      <c r="B11" s="113" t="s">
        <v>219</v>
      </c>
      <c r="C11" s="114" t="s">
        <v>220</v>
      </c>
    </row>
    <row r="13" spans="1:3" ht="15" thickBot="1"/>
    <row r="14" spans="1:3" ht="30.75" thickBot="1">
      <c r="A14" s="108" t="s">
        <v>200</v>
      </c>
      <c r="B14" s="108" t="s">
        <v>201</v>
      </c>
      <c r="C14" s="109" t="s">
        <v>202</v>
      </c>
    </row>
    <row r="15" spans="1:3" ht="20.25" customHeight="1" thickTop="1" thickBot="1">
      <c r="A15" s="565" t="s">
        <v>172</v>
      </c>
      <c r="B15" s="568" t="s">
        <v>173</v>
      </c>
      <c r="C15" s="112" t="s">
        <v>221</v>
      </c>
    </row>
    <row r="16" spans="1:3" ht="20.25" customHeight="1" thickBot="1">
      <c r="A16" s="566"/>
      <c r="B16" s="569"/>
      <c r="C16" s="114" t="s">
        <v>174</v>
      </c>
    </row>
    <row r="17" spans="1:3" ht="20.25" customHeight="1" thickBot="1">
      <c r="A17" s="566"/>
      <c r="B17" s="115" t="s">
        <v>175</v>
      </c>
      <c r="C17" s="116" t="s">
        <v>176</v>
      </c>
    </row>
    <row r="18" spans="1:3" ht="20.25" customHeight="1" thickBot="1">
      <c r="A18" s="566"/>
      <c r="B18" s="113" t="s">
        <v>177</v>
      </c>
      <c r="C18" s="114" t="s">
        <v>178</v>
      </c>
    </row>
    <row r="19" spans="1:3" ht="20.25" customHeight="1" thickBot="1">
      <c r="A19" s="566"/>
      <c r="B19" s="115" t="s">
        <v>179</v>
      </c>
      <c r="C19" s="116" t="s">
        <v>180</v>
      </c>
    </row>
    <row r="20" spans="1:3" ht="20.25" customHeight="1" thickBot="1">
      <c r="A20" s="566"/>
      <c r="B20" s="113" t="s">
        <v>181</v>
      </c>
      <c r="C20" s="114" t="s">
        <v>182</v>
      </c>
    </row>
    <row r="21" spans="1:3" ht="20.25" customHeight="1" thickBot="1">
      <c r="A21" s="566"/>
      <c r="B21" s="115" t="s">
        <v>183</v>
      </c>
      <c r="C21" s="116" t="s">
        <v>184</v>
      </c>
    </row>
    <row r="22" spans="1:3" ht="15" thickBot="1">
      <c r="A22" s="566"/>
      <c r="B22" s="113" t="s">
        <v>185</v>
      </c>
      <c r="C22" s="114" t="s">
        <v>186</v>
      </c>
    </row>
    <row r="23" spans="1:3" ht="20.25" customHeight="1" thickBot="1">
      <c r="A23" s="566"/>
      <c r="B23" s="115" t="s">
        <v>187</v>
      </c>
      <c r="C23" s="116" t="s">
        <v>188</v>
      </c>
    </row>
    <row r="24" spans="1:3" ht="20.25" customHeight="1" thickBot="1">
      <c r="A24" s="566"/>
      <c r="B24" s="113" t="s">
        <v>189</v>
      </c>
      <c r="C24" s="114" t="s">
        <v>190</v>
      </c>
    </row>
    <row r="25" spans="1:3" ht="20.25" customHeight="1" thickBot="1">
      <c r="A25" s="566"/>
      <c r="B25" s="115" t="s">
        <v>191</v>
      </c>
      <c r="C25" s="116" t="s">
        <v>192</v>
      </c>
    </row>
    <row r="26" spans="1:3" ht="20.25" customHeight="1" thickBot="1">
      <c r="A26" s="567"/>
      <c r="B26" s="113" t="s">
        <v>193</v>
      </c>
      <c r="C26" s="114" t="s">
        <v>194</v>
      </c>
    </row>
  </sheetData>
  <mergeCells count="3">
    <mergeCell ref="A2:A11"/>
    <mergeCell ref="A15:A26"/>
    <mergeCell ref="B15:B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5"/>
  <sheetViews>
    <sheetView workbookViewId="0">
      <selection activeCell="W7" sqref="W7"/>
    </sheetView>
  </sheetViews>
  <sheetFormatPr defaultRowHeight="15.75"/>
  <cols>
    <col min="1" max="16384" width="8.88671875" style="474"/>
  </cols>
  <sheetData>
    <row r="1" spans="1:23">
      <c r="A1" s="474" t="s">
        <v>412</v>
      </c>
      <c r="B1" s="474" t="s">
        <v>413</v>
      </c>
      <c r="C1" s="474" t="s">
        <v>414</v>
      </c>
      <c r="D1" s="474" t="s">
        <v>415</v>
      </c>
      <c r="E1" s="474" t="s">
        <v>416</v>
      </c>
      <c r="F1" s="474" t="s">
        <v>417</v>
      </c>
      <c r="G1" s="474" t="s">
        <v>418</v>
      </c>
      <c r="H1" s="474" t="s">
        <v>419</v>
      </c>
      <c r="I1" s="474" t="s">
        <v>420</v>
      </c>
      <c r="J1" s="474" t="s">
        <v>421</v>
      </c>
      <c r="K1" s="474" t="s">
        <v>422</v>
      </c>
      <c r="L1" s="474" t="s">
        <v>423</v>
      </c>
      <c r="M1" s="474" t="s">
        <v>424</v>
      </c>
      <c r="N1" s="474" t="s">
        <v>425</v>
      </c>
      <c r="O1" s="474" t="s">
        <v>426</v>
      </c>
      <c r="P1" s="474" t="s">
        <v>427</v>
      </c>
      <c r="Q1" s="474" t="s">
        <v>428</v>
      </c>
      <c r="R1" s="474" t="s">
        <v>429</v>
      </c>
      <c r="S1" s="474" t="s">
        <v>430</v>
      </c>
      <c r="T1" s="474" t="s">
        <v>431</v>
      </c>
      <c r="U1" s="474" t="s">
        <v>432</v>
      </c>
      <c r="V1" s="474" t="s">
        <v>433</v>
      </c>
    </row>
    <row r="2" spans="1:23" s="475" customFormat="1">
      <c r="A2" s="475" t="s">
        <v>228</v>
      </c>
      <c r="B2" s="475" t="s">
        <v>535</v>
      </c>
      <c r="C2" s="475" t="s">
        <v>536</v>
      </c>
      <c r="D2" s="475" t="s">
        <v>468</v>
      </c>
      <c r="E2" s="475" t="s">
        <v>441</v>
      </c>
      <c r="F2" s="475" t="s">
        <v>455</v>
      </c>
      <c r="G2" s="475" t="s">
        <v>436</v>
      </c>
      <c r="H2" s="475" t="s">
        <v>437</v>
      </c>
      <c r="I2" s="475" t="s">
        <v>438</v>
      </c>
      <c r="J2" s="475" t="s">
        <v>439</v>
      </c>
      <c r="K2" s="475" t="s">
        <v>160</v>
      </c>
      <c r="L2" s="475" t="s">
        <v>440</v>
      </c>
      <c r="M2" s="475" t="s">
        <v>537</v>
      </c>
      <c r="N2" s="475" t="s">
        <v>538</v>
      </c>
      <c r="O2" s="475" t="s">
        <v>538</v>
      </c>
      <c r="P2" s="475" t="s">
        <v>441</v>
      </c>
      <c r="Q2" s="475" t="s">
        <v>539</v>
      </c>
      <c r="R2" s="475" t="s">
        <v>540</v>
      </c>
      <c r="S2" s="475" t="s">
        <v>467</v>
      </c>
      <c r="T2" s="475" t="s">
        <v>539</v>
      </c>
      <c r="U2" s="475" t="s">
        <v>441</v>
      </c>
      <c r="V2" s="475" t="s">
        <v>540</v>
      </c>
      <c r="W2" s="475" t="str">
        <f>LEFT(T2,6)</f>
        <v>10 Nov</v>
      </c>
    </row>
    <row r="3" spans="1:23" s="475" customFormat="1">
      <c r="A3" s="475" t="s">
        <v>228</v>
      </c>
      <c r="B3" s="475" t="s">
        <v>541</v>
      </c>
      <c r="C3" s="475" t="s">
        <v>542</v>
      </c>
      <c r="D3" s="475" t="s">
        <v>468</v>
      </c>
      <c r="E3" s="475" t="s">
        <v>441</v>
      </c>
      <c r="F3" s="475" t="s">
        <v>495</v>
      </c>
      <c r="G3" s="475" t="s">
        <v>436</v>
      </c>
      <c r="H3" s="475" t="s">
        <v>437</v>
      </c>
      <c r="I3" s="475" t="s">
        <v>438</v>
      </c>
      <c r="J3" s="475" t="s">
        <v>439</v>
      </c>
      <c r="K3" s="475" t="s">
        <v>160</v>
      </c>
      <c r="L3" s="475" t="s">
        <v>440</v>
      </c>
      <c r="M3" s="475" t="s">
        <v>543</v>
      </c>
      <c r="N3" s="475" t="s">
        <v>496</v>
      </c>
      <c r="O3" s="475" t="s">
        <v>496</v>
      </c>
      <c r="P3" s="475" t="s">
        <v>441</v>
      </c>
      <c r="Q3" s="475" t="s">
        <v>544</v>
      </c>
      <c r="R3" s="475" t="s">
        <v>545</v>
      </c>
      <c r="S3" s="475" t="s">
        <v>467</v>
      </c>
      <c r="T3" s="475" t="s">
        <v>544</v>
      </c>
      <c r="U3" s="475" t="s">
        <v>441</v>
      </c>
      <c r="V3" s="475" t="s">
        <v>545</v>
      </c>
      <c r="W3" s="475" t="str">
        <f t="shared" ref="W3:W26" si="0">LEFT(T3,6)</f>
        <v>17 Nov</v>
      </c>
    </row>
    <row r="4" spans="1:23" s="475" customFormat="1">
      <c r="A4" s="475" t="s">
        <v>228</v>
      </c>
      <c r="B4" s="475" t="s">
        <v>546</v>
      </c>
      <c r="C4" s="475" t="s">
        <v>547</v>
      </c>
      <c r="D4" s="475" t="s">
        <v>464</v>
      </c>
      <c r="E4" s="475" t="s">
        <v>441</v>
      </c>
      <c r="F4" s="475" t="s">
        <v>520</v>
      </c>
      <c r="G4" s="475" t="s">
        <v>436</v>
      </c>
      <c r="H4" s="475" t="s">
        <v>437</v>
      </c>
      <c r="I4" s="475" t="s">
        <v>438</v>
      </c>
      <c r="J4" s="475" t="s">
        <v>439</v>
      </c>
      <c r="K4" s="475" t="s">
        <v>160</v>
      </c>
      <c r="L4" s="475" t="s">
        <v>440</v>
      </c>
      <c r="M4" s="475" t="s">
        <v>548</v>
      </c>
      <c r="N4" s="475" t="s">
        <v>549</v>
      </c>
      <c r="O4" s="475" t="s">
        <v>549</v>
      </c>
      <c r="P4" s="475" t="s">
        <v>441</v>
      </c>
      <c r="Q4" s="475" t="s">
        <v>550</v>
      </c>
      <c r="R4" s="475" t="s">
        <v>551</v>
      </c>
      <c r="S4" s="475" t="s">
        <v>467</v>
      </c>
      <c r="T4" s="475" t="s">
        <v>550</v>
      </c>
      <c r="U4" s="475" t="s">
        <v>441</v>
      </c>
      <c r="V4" s="475" t="s">
        <v>551</v>
      </c>
      <c r="W4" s="489" t="str">
        <f t="shared" si="0"/>
        <v>24 Nov</v>
      </c>
    </row>
    <row r="5" spans="1:23" s="475" customFormat="1">
      <c r="A5" s="475" t="s">
        <v>228</v>
      </c>
      <c r="B5" s="475" t="s">
        <v>552</v>
      </c>
      <c r="C5" s="475" t="s">
        <v>553</v>
      </c>
      <c r="D5" s="475" t="s">
        <v>468</v>
      </c>
      <c r="E5" s="475" t="s">
        <v>441</v>
      </c>
      <c r="F5" s="475" t="s">
        <v>495</v>
      </c>
      <c r="G5" s="475" t="s">
        <v>436</v>
      </c>
      <c r="H5" s="475" t="s">
        <v>437</v>
      </c>
      <c r="I5" s="475" t="s">
        <v>438</v>
      </c>
      <c r="J5" s="475" t="s">
        <v>439</v>
      </c>
      <c r="K5" s="475" t="s">
        <v>160</v>
      </c>
      <c r="L5" s="475" t="s">
        <v>440</v>
      </c>
      <c r="M5" s="475" t="s">
        <v>554</v>
      </c>
      <c r="N5" s="475" t="s">
        <v>496</v>
      </c>
      <c r="O5" s="475" t="s">
        <v>496</v>
      </c>
      <c r="P5" s="475" t="s">
        <v>441</v>
      </c>
      <c r="Q5" s="475" t="s">
        <v>555</v>
      </c>
      <c r="R5" s="475" t="s">
        <v>556</v>
      </c>
      <c r="S5" s="475" t="s">
        <v>467</v>
      </c>
      <c r="T5" s="475" t="s">
        <v>555</v>
      </c>
      <c r="U5" s="475" t="s">
        <v>441</v>
      </c>
      <c r="V5" s="475" t="s">
        <v>556</v>
      </c>
      <c r="W5" s="475" t="str">
        <f t="shared" si="0"/>
        <v>08 Dec</v>
      </c>
    </row>
    <row r="6" spans="1:23" s="475" customFormat="1">
      <c r="A6" s="475" t="s">
        <v>228</v>
      </c>
      <c r="B6" s="475" t="s">
        <v>557</v>
      </c>
      <c r="C6" s="475" t="s">
        <v>558</v>
      </c>
      <c r="D6" s="475" t="s">
        <v>464</v>
      </c>
      <c r="E6" s="475" t="s">
        <v>441</v>
      </c>
      <c r="F6" s="475" t="s">
        <v>465</v>
      </c>
      <c r="G6" s="475" t="s">
        <v>436</v>
      </c>
      <c r="H6" s="475" t="s">
        <v>437</v>
      </c>
      <c r="I6" s="475" t="s">
        <v>438</v>
      </c>
      <c r="J6" s="475" t="s">
        <v>439</v>
      </c>
      <c r="K6" s="475" t="s">
        <v>160</v>
      </c>
      <c r="L6" s="475" t="s">
        <v>440</v>
      </c>
      <c r="M6" s="475" t="s">
        <v>559</v>
      </c>
      <c r="N6" s="475" t="s">
        <v>466</v>
      </c>
      <c r="O6" s="475" t="s">
        <v>466</v>
      </c>
      <c r="P6" s="475" t="s">
        <v>441</v>
      </c>
      <c r="Q6" s="475" t="s">
        <v>560</v>
      </c>
      <c r="R6" s="475" t="s">
        <v>561</v>
      </c>
      <c r="S6" s="475" t="s">
        <v>467</v>
      </c>
      <c r="T6" s="475" t="s">
        <v>560</v>
      </c>
      <c r="U6" s="475" t="s">
        <v>441</v>
      </c>
      <c r="V6" s="475" t="s">
        <v>561</v>
      </c>
      <c r="W6" s="475" t="str">
        <f t="shared" si="0"/>
        <v>15 Dec</v>
      </c>
    </row>
    <row r="7" spans="1:23" s="476" customFormat="1">
      <c r="A7" s="476" t="s">
        <v>72</v>
      </c>
      <c r="B7" s="476" t="s">
        <v>472</v>
      </c>
      <c r="C7" s="476" t="s">
        <v>473</v>
      </c>
      <c r="D7" s="476" t="s">
        <v>469</v>
      </c>
      <c r="E7" s="476" t="s">
        <v>441</v>
      </c>
      <c r="F7" s="476" t="s">
        <v>474</v>
      </c>
      <c r="G7" s="476" t="s">
        <v>436</v>
      </c>
      <c r="H7" s="476" t="s">
        <v>475</v>
      </c>
      <c r="I7" s="476" t="s">
        <v>438</v>
      </c>
      <c r="J7" s="476" t="s">
        <v>439</v>
      </c>
      <c r="K7" s="476" t="s">
        <v>160</v>
      </c>
      <c r="L7" s="476" t="s">
        <v>440</v>
      </c>
      <c r="M7" s="476" t="s">
        <v>476</v>
      </c>
      <c r="N7" s="476" t="s">
        <v>477</v>
      </c>
      <c r="O7" s="476" t="s">
        <v>477</v>
      </c>
      <c r="P7" s="476" t="s">
        <v>441</v>
      </c>
      <c r="Q7" s="476" t="s">
        <v>478</v>
      </c>
      <c r="R7" s="476" t="s">
        <v>479</v>
      </c>
      <c r="S7" s="476" t="s">
        <v>471</v>
      </c>
      <c r="T7" s="476" t="s">
        <v>562</v>
      </c>
      <c r="U7" s="476" t="s">
        <v>441</v>
      </c>
      <c r="V7" s="476" t="s">
        <v>563</v>
      </c>
      <c r="W7" s="490" t="str">
        <f t="shared" si="0"/>
        <v>10 Nov</v>
      </c>
    </row>
    <row r="8" spans="1:23" s="476" customFormat="1">
      <c r="A8" s="476" t="s">
        <v>72</v>
      </c>
      <c r="B8" s="476" t="s">
        <v>481</v>
      </c>
      <c r="C8" s="476" t="s">
        <v>482</v>
      </c>
      <c r="D8" s="476" t="s">
        <v>469</v>
      </c>
      <c r="E8" s="476" t="s">
        <v>441</v>
      </c>
      <c r="F8" s="476" t="s">
        <v>483</v>
      </c>
      <c r="G8" s="476" t="s">
        <v>436</v>
      </c>
      <c r="H8" s="476" t="s">
        <v>437</v>
      </c>
      <c r="I8" s="476" t="s">
        <v>438</v>
      </c>
      <c r="J8" s="476" t="s">
        <v>439</v>
      </c>
      <c r="K8" s="476" t="s">
        <v>160</v>
      </c>
      <c r="L8" s="476" t="s">
        <v>440</v>
      </c>
      <c r="M8" s="476" t="s">
        <v>484</v>
      </c>
      <c r="N8" s="476" t="s">
        <v>485</v>
      </c>
      <c r="O8" s="476" t="s">
        <v>485</v>
      </c>
      <c r="P8" s="476" t="s">
        <v>441</v>
      </c>
      <c r="Q8" s="476" t="s">
        <v>480</v>
      </c>
      <c r="R8" s="476" t="s">
        <v>486</v>
      </c>
      <c r="S8" s="476" t="s">
        <v>471</v>
      </c>
      <c r="T8" s="476" t="s">
        <v>487</v>
      </c>
      <c r="U8" s="476" t="s">
        <v>441</v>
      </c>
      <c r="V8" s="476" t="s">
        <v>488</v>
      </c>
      <c r="W8" s="476" t="str">
        <f t="shared" si="0"/>
        <v>13 Nov</v>
      </c>
    </row>
    <row r="9" spans="1:23" s="476" customFormat="1">
      <c r="A9" s="476" t="s">
        <v>72</v>
      </c>
      <c r="B9" s="476" t="s">
        <v>564</v>
      </c>
      <c r="C9" s="476" t="s">
        <v>565</v>
      </c>
      <c r="D9" s="476" t="s">
        <v>469</v>
      </c>
      <c r="E9" s="476" t="s">
        <v>441</v>
      </c>
      <c r="F9" s="476" t="s">
        <v>483</v>
      </c>
      <c r="G9" s="476" t="s">
        <v>436</v>
      </c>
      <c r="H9" s="476" t="s">
        <v>475</v>
      </c>
      <c r="I9" s="476" t="s">
        <v>438</v>
      </c>
      <c r="J9" s="476" t="s">
        <v>439</v>
      </c>
      <c r="K9" s="476" t="s">
        <v>160</v>
      </c>
      <c r="L9" s="476" t="s">
        <v>440</v>
      </c>
      <c r="M9" s="476" t="s">
        <v>566</v>
      </c>
      <c r="N9" s="476" t="s">
        <v>567</v>
      </c>
      <c r="O9" s="476" t="s">
        <v>567</v>
      </c>
      <c r="P9" s="476" t="s">
        <v>441</v>
      </c>
      <c r="Q9" s="476" t="s">
        <v>568</v>
      </c>
      <c r="R9" s="476" t="s">
        <v>569</v>
      </c>
      <c r="S9" s="476" t="s">
        <v>471</v>
      </c>
      <c r="T9" s="476" t="s">
        <v>570</v>
      </c>
      <c r="U9" s="476" t="s">
        <v>441</v>
      </c>
      <c r="V9" s="476" t="s">
        <v>571</v>
      </c>
      <c r="W9" s="490" t="str">
        <f t="shared" si="0"/>
        <v>20 Nov</v>
      </c>
    </row>
    <row r="10" spans="1:23" s="476" customFormat="1">
      <c r="A10" s="476" t="s">
        <v>72</v>
      </c>
      <c r="B10" s="476" t="s">
        <v>572</v>
      </c>
      <c r="C10" s="476" t="s">
        <v>573</v>
      </c>
      <c r="D10" s="476" t="s">
        <v>469</v>
      </c>
      <c r="E10" s="476" t="s">
        <v>441</v>
      </c>
      <c r="F10" s="476" t="s">
        <v>470</v>
      </c>
      <c r="G10" s="476" t="s">
        <v>436</v>
      </c>
      <c r="H10" s="476" t="s">
        <v>475</v>
      </c>
      <c r="I10" s="476" t="s">
        <v>438</v>
      </c>
      <c r="J10" s="476" t="s">
        <v>439</v>
      </c>
      <c r="K10" s="476" t="s">
        <v>160</v>
      </c>
      <c r="L10" s="476" t="s">
        <v>440</v>
      </c>
      <c r="M10" s="476" t="s">
        <v>574</v>
      </c>
      <c r="N10" s="476" t="s">
        <v>575</v>
      </c>
      <c r="O10" s="476" t="s">
        <v>575</v>
      </c>
      <c r="P10" s="476" t="s">
        <v>441</v>
      </c>
      <c r="Q10" s="476" t="s">
        <v>576</v>
      </c>
      <c r="R10" s="476" t="s">
        <v>577</v>
      </c>
      <c r="S10" s="476" t="s">
        <v>471</v>
      </c>
      <c r="T10" s="476" t="s">
        <v>578</v>
      </c>
      <c r="U10" s="476" t="s">
        <v>441</v>
      </c>
      <c r="V10" s="476" t="s">
        <v>579</v>
      </c>
      <c r="W10" s="476" t="str">
        <f t="shared" si="0"/>
        <v>27 Nov</v>
      </c>
    </row>
    <row r="11" spans="1:23" s="476" customFormat="1">
      <c r="A11" s="476" t="s">
        <v>72</v>
      </c>
      <c r="B11" s="476" t="s">
        <v>580</v>
      </c>
      <c r="C11" s="476" t="s">
        <v>581</v>
      </c>
      <c r="D11" s="476" t="s">
        <v>469</v>
      </c>
      <c r="E11" s="476" t="s">
        <v>441</v>
      </c>
      <c r="F11" s="476" t="s">
        <v>582</v>
      </c>
      <c r="G11" s="476" t="s">
        <v>436</v>
      </c>
      <c r="H11" s="476" t="s">
        <v>475</v>
      </c>
      <c r="I11" s="476" t="s">
        <v>438</v>
      </c>
      <c r="J11" s="476" t="s">
        <v>439</v>
      </c>
      <c r="K11" s="476" t="s">
        <v>160</v>
      </c>
      <c r="L11" s="476" t="s">
        <v>440</v>
      </c>
      <c r="M11" s="476" t="s">
        <v>583</v>
      </c>
      <c r="N11" s="476" t="s">
        <v>584</v>
      </c>
      <c r="O11" s="476" t="s">
        <v>584</v>
      </c>
      <c r="P11" s="476" t="s">
        <v>441</v>
      </c>
      <c r="Q11" s="476" t="s">
        <v>585</v>
      </c>
      <c r="R11" s="476" t="s">
        <v>586</v>
      </c>
      <c r="S11" s="476" t="s">
        <v>471</v>
      </c>
      <c r="T11" s="476" t="s">
        <v>587</v>
      </c>
      <c r="U11" s="476" t="s">
        <v>441</v>
      </c>
      <c r="V11" s="476" t="s">
        <v>588</v>
      </c>
      <c r="W11" s="476" t="str">
        <f t="shared" si="0"/>
        <v>04 Dec</v>
      </c>
    </row>
    <row r="12" spans="1:23" s="486" customFormat="1">
      <c r="A12" s="486" t="s">
        <v>71</v>
      </c>
      <c r="B12" s="486" t="s">
        <v>490</v>
      </c>
      <c r="C12" s="486" t="s">
        <v>491</v>
      </c>
      <c r="D12" s="486" t="s">
        <v>468</v>
      </c>
      <c r="E12" s="486" t="s">
        <v>441</v>
      </c>
      <c r="F12" s="486" t="s">
        <v>492</v>
      </c>
      <c r="G12" s="486" t="s">
        <v>436</v>
      </c>
      <c r="H12" s="486" t="s">
        <v>475</v>
      </c>
      <c r="I12" s="486" t="s">
        <v>438</v>
      </c>
      <c r="J12" s="486" t="s">
        <v>439</v>
      </c>
      <c r="K12" s="486" t="s">
        <v>160</v>
      </c>
      <c r="L12" s="486" t="s">
        <v>440</v>
      </c>
      <c r="M12" s="486" t="s">
        <v>493</v>
      </c>
      <c r="N12" s="486" t="s">
        <v>494</v>
      </c>
      <c r="O12" s="486" t="s">
        <v>494</v>
      </c>
      <c r="P12" s="486" t="s">
        <v>441</v>
      </c>
      <c r="Q12" s="486" t="s">
        <v>589</v>
      </c>
      <c r="R12" s="486" t="s">
        <v>590</v>
      </c>
      <c r="S12" s="486" t="s">
        <v>467</v>
      </c>
      <c r="T12" s="486" t="s">
        <v>591</v>
      </c>
      <c r="U12" s="486" t="s">
        <v>441</v>
      </c>
      <c r="V12" s="486" t="s">
        <v>592</v>
      </c>
      <c r="W12" s="491" t="str">
        <f t="shared" si="0"/>
        <v>12 Nov</v>
      </c>
    </row>
    <row r="13" spans="1:23" s="486" customFormat="1">
      <c r="A13" s="486" t="s">
        <v>71</v>
      </c>
      <c r="B13" s="486" t="s">
        <v>593</v>
      </c>
      <c r="C13" s="486" t="s">
        <v>594</v>
      </c>
      <c r="D13" s="486" t="s">
        <v>468</v>
      </c>
      <c r="E13" s="486" t="s">
        <v>441</v>
      </c>
      <c r="F13" s="486" t="s">
        <v>489</v>
      </c>
      <c r="G13" s="486" t="s">
        <v>436</v>
      </c>
      <c r="H13" s="486" t="s">
        <v>475</v>
      </c>
      <c r="I13" s="486" t="s">
        <v>438</v>
      </c>
      <c r="J13" s="486" t="s">
        <v>439</v>
      </c>
      <c r="K13" s="486" t="s">
        <v>160</v>
      </c>
      <c r="L13" s="486" t="s">
        <v>440</v>
      </c>
      <c r="M13" s="486" t="s">
        <v>595</v>
      </c>
      <c r="N13" s="486" t="s">
        <v>408</v>
      </c>
      <c r="O13" s="486" t="s">
        <v>408</v>
      </c>
      <c r="P13" s="486" t="s">
        <v>441</v>
      </c>
      <c r="Q13" s="486" t="s">
        <v>596</v>
      </c>
      <c r="R13" s="486" t="s">
        <v>597</v>
      </c>
      <c r="S13" s="486" t="s">
        <v>467</v>
      </c>
      <c r="T13" s="486" t="s">
        <v>598</v>
      </c>
      <c r="U13" s="486" t="s">
        <v>441</v>
      </c>
      <c r="V13" s="486" t="s">
        <v>599</v>
      </c>
      <c r="W13" s="486" t="str">
        <f t="shared" si="0"/>
        <v>20 Nov</v>
      </c>
    </row>
    <row r="14" spans="1:23" s="486" customFormat="1">
      <c r="A14" s="486" t="s">
        <v>71</v>
      </c>
      <c r="B14" s="486" t="s">
        <v>600</v>
      </c>
      <c r="C14" s="486" t="s">
        <v>601</v>
      </c>
      <c r="D14" s="486" t="s">
        <v>468</v>
      </c>
      <c r="E14" s="486" t="s">
        <v>441</v>
      </c>
      <c r="F14" s="486" t="s">
        <v>602</v>
      </c>
      <c r="G14" s="486" t="s">
        <v>436</v>
      </c>
      <c r="H14" s="486" t="s">
        <v>475</v>
      </c>
      <c r="I14" s="486" t="s">
        <v>438</v>
      </c>
      <c r="J14" s="486" t="s">
        <v>439</v>
      </c>
      <c r="K14" s="486" t="s">
        <v>160</v>
      </c>
      <c r="L14" s="486" t="s">
        <v>440</v>
      </c>
      <c r="M14" s="486" t="s">
        <v>603</v>
      </c>
      <c r="N14" s="486" t="s">
        <v>604</v>
      </c>
      <c r="O14" s="486" t="s">
        <v>604</v>
      </c>
      <c r="P14" s="486" t="s">
        <v>441</v>
      </c>
      <c r="Q14" s="486" t="s">
        <v>605</v>
      </c>
      <c r="R14" s="486" t="s">
        <v>606</v>
      </c>
      <c r="S14" s="486" t="s">
        <v>467</v>
      </c>
      <c r="T14" s="486" t="s">
        <v>605</v>
      </c>
      <c r="U14" s="486" t="s">
        <v>441</v>
      </c>
      <c r="V14" s="486" t="s">
        <v>606</v>
      </c>
      <c r="W14" s="486" t="str">
        <f t="shared" si="0"/>
        <v>27 Nov</v>
      </c>
    </row>
    <row r="15" spans="1:23" s="486" customFormat="1">
      <c r="C15" s="486" t="s">
        <v>405</v>
      </c>
      <c r="W15" s="491">
        <v>44899</v>
      </c>
    </row>
    <row r="16" spans="1:23" s="486" customFormat="1">
      <c r="A16" s="486" t="s">
        <v>71</v>
      </c>
      <c r="B16" s="486" t="s">
        <v>607</v>
      </c>
      <c r="C16" s="486" t="s">
        <v>608</v>
      </c>
      <c r="D16" s="486" t="s">
        <v>468</v>
      </c>
      <c r="E16" s="486" t="s">
        <v>441</v>
      </c>
      <c r="F16" s="486" t="s">
        <v>489</v>
      </c>
      <c r="G16" s="486" t="s">
        <v>436</v>
      </c>
      <c r="H16" s="486" t="s">
        <v>475</v>
      </c>
      <c r="I16" s="486" t="s">
        <v>438</v>
      </c>
      <c r="J16" s="486" t="s">
        <v>439</v>
      </c>
      <c r="K16" s="486" t="s">
        <v>160</v>
      </c>
      <c r="L16" s="486" t="s">
        <v>440</v>
      </c>
      <c r="M16" s="486" t="s">
        <v>609</v>
      </c>
      <c r="N16" s="486" t="s">
        <v>408</v>
      </c>
      <c r="O16" s="486" t="s">
        <v>408</v>
      </c>
      <c r="P16" s="486" t="s">
        <v>441</v>
      </c>
      <c r="Q16" s="486" t="s">
        <v>610</v>
      </c>
      <c r="R16" s="486" t="s">
        <v>611</v>
      </c>
      <c r="S16" s="486" t="s">
        <v>467</v>
      </c>
      <c r="T16" s="486" t="s">
        <v>610</v>
      </c>
      <c r="U16" s="486" t="s">
        <v>441</v>
      </c>
      <c r="V16" s="486" t="s">
        <v>611</v>
      </c>
      <c r="W16" s="486" t="str">
        <f t="shared" si="0"/>
        <v>11 Dec</v>
      </c>
    </row>
    <row r="17" spans="1:44" s="488" customFormat="1">
      <c r="A17" s="487" t="s">
        <v>229</v>
      </c>
      <c r="B17" s="487" t="s">
        <v>500</v>
      </c>
      <c r="C17" s="487" t="s">
        <v>501</v>
      </c>
      <c r="D17" s="487" t="s">
        <v>469</v>
      </c>
      <c r="E17" s="487" t="s">
        <v>441</v>
      </c>
      <c r="F17" s="487" t="s">
        <v>502</v>
      </c>
      <c r="G17" s="487" t="s">
        <v>436</v>
      </c>
      <c r="H17" s="487" t="s">
        <v>475</v>
      </c>
      <c r="I17" s="487" t="s">
        <v>438</v>
      </c>
      <c r="J17" s="487" t="s">
        <v>439</v>
      </c>
      <c r="K17" s="487" t="s">
        <v>160</v>
      </c>
      <c r="L17" s="487" t="s">
        <v>440</v>
      </c>
      <c r="M17" s="487" t="s">
        <v>503</v>
      </c>
      <c r="N17" s="487" t="s">
        <v>504</v>
      </c>
      <c r="O17" s="487" t="s">
        <v>504</v>
      </c>
      <c r="P17" s="487" t="s">
        <v>441</v>
      </c>
      <c r="Q17" s="487" t="s">
        <v>505</v>
      </c>
      <c r="R17" s="487" t="s">
        <v>497</v>
      </c>
      <c r="S17" s="487" t="s">
        <v>499</v>
      </c>
      <c r="T17" s="487" t="s">
        <v>612</v>
      </c>
      <c r="U17" s="487" t="s">
        <v>441</v>
      </c>
      <c r="V17" s="487" t="s">
        <v>613</v>
      </c>
      <c r="W17" s="488" t="str">
        <f t="shared" si="0"/>
        <v>08 Nov</v>
      </c>
      <c r="X17" s="488" t="s">
        <v>441</v>
      </c>
      <c r="Y17" s="488" t="s">
        <v>444</v>
      </c>
      <c r="Z17" s="488" t="s">
        <v>445</v>
      </c>
      <c r="AA17" s="488" t="s">
        <v>446</v>
      </c>
      <c r="AB17" s="488" t="s">
        <v>447</v>
      </c>
      <c r="AC17" s="488" t="s">
        <v>448</v>
      </c>
      <c r="AD17" s="488" t="s">
        <v>448</v>
      </c>
      <c r="AE17" s="488" t="s">
        <v>448</v>
      </c>
      <c r="AF17" s="488" t="s">
        <v>448</v>
      </c>
      <c r="AG17" s="488" t="s">
        <v>448</v>
      </c>
      <c r="AH17" s="488" t="s">
        <v>449</v>
      </c>
      <c r="AI17" s="488" t="s">
        <v>449</v>
      </c>
      <c r="AJ17" s="488" t="s">
        <v>449</v>
      </c>
      <c r="AK17" s="488" t="s">
        <v>449</v>
      </c>
      <c r="AL17" s="488" t="s">
        <v>449</v>
      </c>
      <c r="AM17" s="488" t="s">
        <v>449</v>
      </c>
      <c r="AN17" s="488" t="s">
        <v>441</v>
      </c>
      <c r="AO17" s="488" t="s">
        <v>441</v>
      </c>
      <c r="AP17" s="488" t="s">
        <v>443</v>
      </c>
      <c r="AQ17" s="488" t="s">
        <v>450</v>
      </c>
      <c r="AR17" s="488" t="s">
        <v>450</v>
      </c>
    </row>
    <row r="18" spans="1:44" s="488" customFormat="1">
      <c r="A18" s="487" t="s">
        <v>229</v>
      </c>
      <c r="B18" s="487" t="s">
        <v>614</v>
      </c>
      <c r="C18" s="487" t="s">
        <v>615</v>
      </c>
      <c r="D18" s="487" t="s">
        <v>469</v>
      </c>
      <c r="E18" s="487" t="s">
        <v>441</v>
      </c>
      <c r="F18" s="487" t="s">
        <v>498</v>
      </c>
      <c r="G18" s="487" t="s">
        <v>436</v>
      </c>
      <c r="H18" s="487" t="s">
        <v>437</v>
      </c>
      <c r="I18" s="487" t="s">
        <v>438</v>
      </c>
      <c r="J18" s="487" t="s">
        <v>439</v>
      </c>
      <c r="K18" s="487" t="s">
        <v>160</v>
      </c>
      <c r="L18" s="487" t="s">
        <v>440</v>
      </c>
      <c r="M18" s="487" t="s">
        <v>616</v>
      </c>
      <c r="N18" s="487" t="s">
        <v>617</v>
      </c>
      <c r="O18" s="487" t="s">
        <v>617</v>
      </c>
      <c r="P18" s="487" t="s">
        <v>441</v>
      </c>
      <c r="Q18" s="487" t="s">
        <v>618</v>
      </c>
      <c r="R18" s="487" t="s">
        <v>619</v>
      </c>
      <c r="S18" s="487" t="s">
        <v>499</v>
      </c>
      <c r="T18" s="487" t="s">
        <v>620</v>
      </c>
      <c r="U18" s="487" t="s">
        <v>441</v>
      </c>
      <c r="V18" s="487" t="s">
        <v>621</v>
      </c>
      <c r="W18" s="492" t="str">
        <f t="shared" si="0"/>
        <v>15 Nov</v>
      </c>
      <c r="X18" s="488" t="s">
        <v>441</v>
      </c>
      <c r="Y18" s="488" t="s">
        <v>444</v>
      </c>
      <c r="Z18" s="488" t="s">
        <v>451</v>
      </c>
      <c r="AA18" s="488" t="s">
        <v>452</v>
      </c>
      <c r="AB18" s="488" t="s">
        <v>452</v>
      </c>
      <c r="AC18" s="488" t="s">
        <v>453</v>
      </c>
      <c r="AD18" s="488" t="s">
        <v>453</v>
      </c>
      <c r="AE18" s="488" t="s">
        <v>453</v>
      </c>
      <c r="AF18" s="488" t="s">
        <v>453</v>
      </c>
      <c r="AG18" s="488" t="s">
        <v>453</v>
      </c>
      <c r="AH18" s="488" t="s">
        <v>454</v>
      </c>
      <c r="AI18" s="488" t="s">
        <v>454</v>
      </c>
      <c r="AJ18" s="488" t="s">
        <v>454</v>
      </c>
      <c r="AK18" s="488" t="s">
        <v>454</v>
      </c>
      <c r="AL18" s="488" t="s">
        <v>454</v>
      </c>
      <c r="AM18" s="488" t="s">
        <v>454</v>
      </c>
      <c r="AN18" s="488" t="s">
        <v>441</v>
      </c>
      <c r="AO18" s="488" t="s">
        <v>441</v>
      </c>
      <c r="AP18" s="488" t="s">
        <v>453</v>
      </c>
      <c r="AQ18" s="488" t="s">
        <v>450</v>
      </c>
      <c r="AR18" s="488" t="s">
        <v>450</v>
      </c>
    </row>
    <row r="19" spans="1:44" s="488" customFormat="1">
      <c r="A19" s="487" t="s">
        <v>229</v>
      </c>
      <c r="B19" s="487" t="s">
        <v>622</v>
      </c>
      <c r="C19" s="487" t="s">
        <v>623</v>
      </c>
      <c r="D19" s="487" t="s">
        <v>469</v>
      </c>
      <c r="E19" s="487" t="s">
        <v>441</v>
      </c>
      <c r="F19" s="487" t="s">
        <v>624</v>
      </c>
      <c r="G19" s="487" t="s">
        <v>436</v>
      </c>
      <c r="H19" s="487" t="s">
        <v>437</v>
      </c>
      <c r="I19" s="487" t="s">
        <v>438</v>
      </c>
      <c r="J19" s="487" t="s">
        <v>439</v>
      </c>
      <c r="K19" s="487" t="s">
        <v>160</v>
      </c>
      <c r="L19" s="487" t="s">
        <v>440</v>
      </c>
      <c r="M19" s="487" t="s">
        <v>625</v>
      </c>
      <c r="N19" s="487" t="s">
        <v>626</v>
      </c>
      <c r="O19" s="487" t="s">
        <v>626</v>
      </c>
      <c r="P19" s="487" t="s">
        <v>441</v>
      </c>
      <c r="Q19" s="487" t="s">
        <v>627</v>
      </c>
      <c r="R19" s="487" t="s">
        <v>628</v>
      </c>
      <c r="S19" s="487" t="s">
        <v>499</v>
      </c>
      <c r="T19" s="487" t="s">
        <v>629</v>
      </c>
      <c r="U19" s="487" t="s">
        <v>441</v>
      </c>
      <c r="V19" s="487" t="s">
        <v>630</v>
      </c>
      <c r="W19" s="488" t="str">
        <f t="shared" si="0"/>
        <v>20 Nov</v>
      </c>
    </row>
    <row r="20" spans="1:44" s="488" customFormat="1">
      <c r="A20" s="487" t="s">
        <v>229</v>
      </c>
      <c r="B20" s="487" t="s">
        <v>631</v>
      </c>
      <c r="C20" s="487" t="s">
        <v>632</v>
      </c>
      <c r="D20" s="487" t="s">
        <v>469</v>
      </c>
      <c r="E20" s="487" t="s">
        <v>441</v>
      </c>
      <c r="F20" s="487" t="s">
        <v>512</v>
      </c>
      <c r="G20" s="487" t="s">
        <v>436</v>
      </c>
      <c r="H20" s="487" t="s">
        <v>437</v>
      </c>
      <c r="I20" s="487" t="s">
        <v>438</v>
      </c>
      <c r="J20" s="487" t="s">
        <v>439</v>
      </c>
      <c r="K20" s="487" t="s">
        <v>160</v>
      </c>
      <c r="L20" s="487" t="s">
        <v>440</v>
      </c>
      <c r="M20" s="487" t="s">
        <v>633</v>
      </c>
      <c r="N20" s="487" t="s">
        <v>634</v>
      </c>
      <c r="O20" s="487" t="s">
        <v>634</v>
      </c>
      <c r="P20" s="487" t="s">
        <v>441</v>
      </c>
      <c r="Q20" s="487" t="s">
        <v>635</v>
      </c>
      <c r="R20" s="487" t="s">
        <v>636</v>
      </c>
      <c r="S20" s="487" t="s">
        <v>499</v>
      </c>
      <c r="T20" s="487" t="s">
        <v>637</v>
      </c>
      <c r="U20" s="487" t="s">
        <v>441</v>
      </c>
      <c r="V20" s="487" t="s">
        <v>606</v>
      </c>
      <c r="W20" s="488" t="str">
        <f t="shared" si="0"/>
        <v>27 Nov</v>
      </c>
      <c r="X20" s="488" t="s">
        <v>441</v>
      </c>
      <c r="Y20" s="488" t="s">
        <v>444</v>
      </c>
      <c r="Z20" s="488" t="s">
        <v>451</v>
      </c>
      <c r="AA20" s="488" t="s">
        <v>452</v>
      </c>
      <c r="AB20" s="488" t="s">
        <v>452</v>
      </c>
      <c r="AC20" s="488" t="s">
        <v>457</v>
      </c>
      <c r="AD20" s="488" t="s">
        <v>457</v>
      </c>
      <c r="AE20" s="488" t="s">
        <v>457</v>
      </c>
      <c r="AF20" s="488" t="s">
        <v>457</v>
      </c>
      <c r="AG20" s="488" t="s">
        <v>457</v>
      </c>
      <c r="AH20" s="488" t="s">
        <v>458</v>
      </c>
      <c r="AI20" s="488" t="s">
        <v>458</v>
      </c>
      <c r="AJ20" s="488" t="s">
        <v>458</v>
      </c>
      <c r="AK20" s="488" t="s">
        <v>458</v>
      </c>
      <c r="AL20" s="488" t="s">
        <v>458</v>
      </c>
      <c r="AM20" s="488" t="s">
        <v>458</v>
      </c>
      <c r="AN20" s="488" t="s">
        <v>441</v>
      </c>
      <c r="AO20" s="488" t="s">
        <v>441</v>
      </c>
      <c r="AP20" s="488" t="s">
        <v>456</v>
      </c>
      <c r="AQ20" s="488" t="s">
        <v>450</v>
      </c>
      <c r="AR20" s="488" t="s">
        <v>450</v>
      </c>
    </row>
    <row r="21" spans="1:44" s="488" customFormat="1">
      <c r="A21" s="488" t="s">
        <v>229</v>
      </c>
      <c r="B21" s="488" t="s">
        <v>638</v>
      </c>
      <c r="C21" s="488" t="s">
        <v>639</v>
      </c>
      <c r="D21" s="488" t="s">
        <v>469</v>
      </c>
      <c r="E21" s="488" t="s">
        <v>441</v>
      </c>
      <c r="F21" s="488" t="s">
        <v>512</v>
      </c>
      <c r="G21" s="488" t="s">
        <v>436</v>
      </c>
      <c r="H21" s="488" t="s">
        <v>437</v>
      </c>
      <c r="I21" s="488" t="s">
        <v>438</v>
      </c>
      <c r="J21" s="488" t="s">
        <v>439</v>
      </c>
      <c r="K21" s="488" t="s">
        <v>160</v>
      </c>
      <c r="L21" s="488" t="s">
        <v>440</v>
      </c>
      <c r="M21" s="488" t="s">
        <v>640</v>
      </c>
      <c r="N21" s="488" t="s">
        <v>641</v>
      </c>
      <c r="O21" s="488" t="s">
        <v>641</v>
      </c>
      <c r="P21" s="488" t="s">
        <v>441</v>
      </c>
      <c r="Q21" s="488" t="s">
        <v>642</v>
      </c>
      <c r="R21" s="488" t="s">
        <v>643</v>
      </c>
      <c r="S21" s="488" t="s">
        <v>499</v>
      </c>
      <c r="T21" s="488" t="s">
        <v>644</v>
      </c>
      <c r="U21" s="488" t="s">
        <v>441</v>
      </c>
      <c r="V21" s="488" t="s">
        <v>645</v>
      </c>
      <c r="W21" s="488" t="str">
        <f t="shared" si="0"/>
        <v>04 Dec</v>
      </c>
    </row>
    <row r="22" spans="1:44" s="475" customFormat="1">
      <c r="A22" s="475" t="s">
        <v>226</v>
      </c>
      <c r="B22" s="475" t="s">
        <v>646</v>
      </c>
      <c r="C22" s="475" t="s">
        <v>647</v>
      </c>
      <c r="D22" s="475" t="s">
        <v>434</v>
      </c>
      <c r="E22" s="475" t="s">
        <v>435</v>
      </c>
      <c r="F22" s="475" t="s">
        <v>648</v>
      </c>
      <c r="G22" s="475" t="s">
        <v>436</v>
      </c>
      <c r="H22" s="475" t="s">
        <v>437</v>
      </c>
      <c r="I22" s="475" t="s">
        <v>438</v>
      </c>
      <c r="J22" s="475" t="s">
        <v>439</v>
      </c>
      <c r="K22" s="475" t="s">
        <v>160</v>
      </c>
      <c r="L22" s="475" t="s">
        <v>440</v>
      </c>
      <c r="M22" s="475" t="s">
        <v>649</v>
      </c>
      <c r="N22" s="475" t="s">
        <v>650</v>
      </c>
      <c r="O22" s="475" t="s">
        <v>650</v>
      </c>
      <c r="P22" s="475" t="s">
        <v>441</v>
      </c>
      <c r="Q22" s="475" t="s">
        <v>651</v>
      </c>
      <c r="R22" s="475" t="s">
        <v>652</v>
      </c>
      <c r="S22" s="475" t="s">
        <v>442</v>
      </c>
      <c r="T22" s="475" t="s">
        <v>653</v>
      </c>
      <c r="U22" s="475" t="s">
        <v>441</v>
      </c>
      <c r="V22" s="475" t="s">
        <v>654</v>
      </c>
      <c r="W22" s="475" t="str">
        <f t="shared" si="0"/>
        <v>10 Nov</v>
      </c>
    </row>
    <row r="23" spans="1:44" s="475" customFormat="1">
      <c r="A23" s="475" t="s">
        <v>226</v>
      </c>
      <c r="B23" s="475" t="s">
        <v>655</v>
      </c>
      <c r="C23" s="475" t="s">
        <v>656</v>
      </c>
      <c r="D23" s="475" t="s">
        <v>434</v>
      </c>
      <c r="E23" s="475" t="s">
        <v>435</v>
      </c>
      <c r="F23" s="475" t="s">
        <v>657</v>
      </c>
      <c r="G23" s="475" t="s">
        <v>436</v>
      </c>
      <c r="H23" s="475" t="s">
        <v>437</v>
      </c>
      <c r="I23" s="475" t="s">
        <v>438</v>
      </c>
      <c r="J23" s="475" t="s">
        <v>439</v>
      </c>
      <c r="K23" s="475" t="s">
        <v>160</v>
      </c>
      <c r="L23" s="475" t="s">
        <v>440</v>
      </c>
      <c r="M23" s="475" t="s">
        <v>658</v>
      </c>
      <c r="N23" s="475" t="s">
        <v>659</v>
      </c>
      <c r="O23" s="475" t="s">
        <v>659</v>
      </c>
      <c r="P23" s="475" t="s">
        <v>441</v>
      </c>
      <c r="Q23" s="475" t="s">
        <v>660</v>
      </c>
      <c r="R23" s="475" t="s">
        <v>661</v>
      </c>
      <c r="S23" s="475" t="s">
        <v>442</v>
      </c>
      <c r="T23" s="475" t="s">
        <v>662</v>
      </c>
      <c r="U23" s="475" t="s">
        <v>441</v>
      </c>
      <c r="V23" s="475" t="s">
        <v>663</v>
      </c>
      <c r="W23" s="475" t="str">
        <f t="shared" si="0"/>
        <v>17 Nov</v>
      </c>
    </row>
    <row r="24" spans="1:44" s="475" customFormat="1">
      <c r="A24" s="475" t="s">
        <v>226</v>
      </c>
      <c r="B24" s="475" t="s">
        <v>664</v>
      </c>
      <c r="C24" s="475" t="s">
        <v>665</v>
      </c>
      <c r="D24" s="475" t="s">
        <v>434</v>
      </c>
      <c r="E24" s="475" t="s">
        <v>435</v>
      </c>
      <c r="F24" s="475" t="s">
        <v>507</v>
      </c>
      <c r="G24" s="475" t="s">
        <v>436</v>
      </c>
      <c r="H24" s="475" t="s">
        <v>437</v>
      </c>
      <c r="I24" s="475" t="s">
        <v>438</v>
      </c>
      <c r="J24" s="475" t="s">
        <v>439</v>
      </c>
      <c r="K24" s="475" t="s">
        <v>160</v>
      </c>
      <c r="L24" s="475" t="s">
        <v>440</v>
      </c>
      <c r="M24" s="475" t="s">
        <v>666</v>
      </c>
      <c r="N24" s="475" t="s">
        <v>667</v>
      </c>
      <c r="O24" s="475" t="s">
        <v>667</v>
      </c>
      <c r="P24" s="475" t="s">
        <v>441</v>
      </c>
      <c r="Q24" s="475" t="s">
        <v>668</v>
      </c>
      <c r="R24" s="475" t="s">
        <v>669</v>
      </c>
      <c r="S24" s="475" t="s">
        <v>442</v>
      </c>
      <c r="T24" s="475" t="s">
        <v>670</v>
      </c>
      <c r="U24" s="475" t="s">
        <v>441</v>
      </c>
      <c r="V24" s="475" t="s">
        <v>671</v>
      </c>
      <c r="W24" s="489" t="str">
        <f t="shared" si="0"/>
        <v>24 Nov</v>
      </c>
    </row>
    <row r="25" spans="1:44" s="475" customFormat="1">
      <c r="A25" s="475" t="s">
        <v>226</v>
      </c>
      <c r="B25" s="475" t="s">
        <v>672</v>
      </c>
      <c r="C25" s="475" t="s">
        <v>673</v>
      </c>
      <c r="D25" s="475" t="s">
        <v>434</v>
      </c>
      <c r="E25" s="475" t="s">
        <v>435</v>
      </c>
      <c r="F25" s="475" t="s">
        <v>674</v>
      </c>
      <c r="G25" s="475" t="s">
        <v>436</v>
      </c>
      <c r="H25" s="475" t="s">
        <v>437</v>
      </c>
      <c r="I25" s="475" t="s">
        <v>438</v>
      </c>
      <c r="J25" s="475" t="s">
        <v>439</v>
      </c>
      <c r="K25" s="475" t="s">
        <v>160</v>
      </c>
      <c r="L25" s="475" t="s">
        <v>440</v>
      </c>
      <c r="M25" s="475" t="s">
        <v>675</v>
      </c>
      <c r="N25" s="475" t="s">
        <v>676</v>
      </c>
      <c r="O25" s="475" t="s">
        <v>676</v>
      </c>
      <c r="P25" s="475" t="s">
        <v>441</v>
      </c>
      <c r="Q25" s="475" t="s">
        <v>677</v>
      </c>
      <c r="R25" s="475" t="s">
        <v>678</v>
      </c>
      <c r="S25" s="475" t="s">
        <v>442</v>
      </c>
      <c r="T25" s="475" t="s">
        <v>677</v>
      </c>
      <c r="U25" s="475" t="s">
        <v>441</v>
      </c>
      <c r="V25" s="475" t="s">
        <v>678</v>
      </c>
      <c r="W25" s="475" t="str">
        <f t="shared" si="0"/>
        <v>01 Dec</v>
      </c>
    </row>
    <row r="26" spans="1:44" s="475" customFormat="1">
      <c r="A26" s="475" t="s">
        <v>226</v>
      </c>
      <c r="B26" s="475" t="s">
        <v>679</v>
      </c>
      <c r="C26" s="475" t="s">
        <v>680</v>
      </c>
      <c r="D26" s="475" t="s">
        <v>434</v>
      </c>
      <c r="E26" s="475" t="s">
        <v>435</v>
      </c>
      <c r="F26" s="475" t="s">
        <v>657</v>
      </c>
      <c r="G26" s="475" t="s">
        <v>436</v>
      </c>
      <c r="H26" s="475" t="s">
        <v>437</v>
      </c>
      <c r="I26" s="475" t="s">
        <v>438</v>
      </c>
      <c r="J26" s="475" t="s">
        <v>439</v>
      </c>
      <c r="K26" s="475" t="s">
        <v>160</v>
      </c>
      <c r="L26" s="475" t="s">
        <v>440</v>
      </c>
      <c r="M26" s="475" t="s">
        <v>681</v>
      </c>
      <c r="N26" s="475" t="s">
        <v>682</v>
      </c>
      <c r="O26" s="475" t="s">
        <v>682</v>
      </c>
      <c r="P26" s="475" t="s">
        <v>441</v>
      </c>
      <c r="Q26" s="475" t="s">
        <v>683</v>
      </c>
      <c r="R26" s="475" t="s">
        <v>684</v>
      </c>
      <c r="S26" s="475" t="s">
        <v>442</v>
      </c>
      <c r="T26" s="475" t="s">
        <v>683</v>
      </c>
      <c r="U26" s="475" t="s">
        <v>441</v>
      </c>
      <c r="V26" s="475" t="s">
        <v>684</v>
      </c>
      <c r="W26" s="475" t="str">
        <f t="shared" si="0"/>
        <v>08 Dec</v>
      </c>
    </row>
    <row r="34" spans="22:22">
      <c r="V34" s="493"/>
    </row>
    <row r="35" spans="22:22">
      <c r="V35" s="49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workbookViewId="0">
      <selection activeCell="W20" sqref="W20"/>
    </sheetView>
  </sheetViews>
  <sheetFormatPr defaultRowHeight="15"/>
  <sheetData>
    <row r="1" spans="1:23" ht="15.75">
      <c r="A1" s="474" t="s">
        <v>412</v>
      </c>
      <c r="B1" s="474" t="s">
        <v>413</v>
      </c>
      <c r="C1" s="474" t="s">
        <v>414</v>
      </c>
      <c r="D1" s="474" t="s">
        <v>415</v>
      </c>
      <c r="E1" s="474" t="s">
        <v>416</v>
      </c>
      <c r="F1" s="474" t="s">
        <v>417</v>
      </c>
      <c r="G1" s="474" t="s">
        <v>418</v>
      </c>
      <c r="H1" s="474" t="s">
        <v>419</v>
      </c>
      <c r="I1" s="474" t="s">
        <v>420</v>
      </c>
      <c r="J1" s="474" t="s">
        <v>421</v>
      </c>
      <c r="K1" s="474" t="s">
        <v>422</v>
      </c>
      <c r="L1" s="474" t="s">
        <v>423</v>
      </c>
      <c r="M1" s="474" t="s">
        <v>424</v>
      </c>
      <c r="N1" s="474" t="s">
        <v>425</v>
      </c>
      <c r="O1" s="474" t="s">
        <v>426</v>
      </c>
      <c r="P1" s="474" t="s">
        <v>427</v>
      </c>
      <c r="Q1" s="474" t="s">
        <v>428</v>
      </c>
      <c r="R1" s="474" t="s">
        <v>429</v>
      </c>
      <c r="S1" s="474" t="s">
        <v>430</v>
      </c>
      <c r="T1" s="474" t="s">
        <v>431</v>
      </c>
      <c r="U1" s="474" t="s">
        <v>432</v>
      </c>
      <c r="V1" s="474" t="s">
        <v>433</v>
      </c>
    </row>
    <row r="2" spans="1:23" s="494" customFormat="1" ht="15.75">
      <c r="A2" s="476" t="s">
        <v>81</v>
      </c>
      <c r="B2" s="476" t="s">
        <v>685</v>
      </c>
      <c r="C2" s="476" t="s">
        <v>686</v>
      </c>
      <c r="D2" s="476" t="s">
        <v>434</v>
      </c>
      <c r="E2" s="476" t="s">
        <v>441</v>
      </c>
      <c r="F2" s="476" t="s">
        <v>687</v>
      </c>
      <c r="G2" s="476" t="s">
        <v>436</v>
      </c>
      <c r="H2" s="476" t="s">
        <v>475</v>
      </c>
      <c r="I2" s="476" t="s">
        <v>438</v>
      </c>
      <c r="J2" s="476" t="s">
        <v>439</v>
      </c>
      <c r="K2" s="476" t="s">
        <v>160</v>
      </c>
      <c r="L2" s="476" t="s">
        <v>440</v>
      </c>
      <c r="M2" s="476" t="s">
        <v>688</v>
      </c>
      <c r="N2" s="476" t="s">
        <v>689</v>
      </c>
      <c r="O2" s="476" t="s">
        <v>689</v>
      </c>
      <c r="P2" s="476" t="s">
        <v>441</v>
      </c>
      <c r="Q2" s="476" t="s">
        <v>690</v>
      </c>
      <c r="R2" s="476" t="s">
        <v>691</v>
      </c>
      <c r="S2" s="476" t="s">
        <v>471</v>
      </c>
      <c r="T2" s="476" t="s">
        <v>692</v>
      </c>
      <c r="U2" s="476" t="s">
        <v>441</v>
      </c>
      <c r="V2" s="476" t="s">
        <v>693</v>
      </c>
      <c r="W2" s="476" t="str">
        <f>LEFT(T2,6)</f>
        <v>08 Nov</v>
      </c>
    </row>
    <row r="3" spans="1:23" s="494" customFormat="1" ht="15.75">
      <c r="A3" s="476" t="s">
        <v>81</v>
      </c>
      <c r="B3" s="476" t="s">
        <v>694</v>
      </c>
      <c r="C3" s="476" t="s">
        <v>695</v>
      </c>
      <c r="D3" s="476" t="s">
        <v>468</v>
      </c>
      <c r="E3" s="476" t="s">
        <v>441</v>
      </c>
      <c r="F3" s="476" t="s">
        <v>508</v>
      </c>
      <c r="G3" s="476" t="s">
        <v>436</v>
      </c>
      <c r="H3" s="476" t="s">
        <v>509</v>
      </c>
      <c r="I3" s="476" t="s">
        <v>438</v>
      </c>
      <c r="J3" s="476" t="s">
        <v>439</v>
      </c>
      <c r="K3" s="476" t="s">
        <v>160</v>
      </c>
      <c r="L3" s="476" t="s">
        <v>440</v>
      </c>
      <c r="M3" s="476" t="s">
        <v>696</v>
      </c>
      <c r="N3" s="476" t="s">
        <v>510</v>
      </c>
      <c r="O3" s="476" t="s">
        <v>510</v>
      </c>
      <c r="P3" s="476" t="s">
        <v>441</v>
      </c>
      <c r="Q3" s="476" t="s">
        <v>697</v>
      </c>
      <c r="R3" s="476" t="s">
        <v>698</v>
      </c>
      <c r="S3" s="476" t="s">
        <v>471</v>
      </c>
      <c r="T3" s="476" t="s">
        <v>619</v>
      </c>
      <c r="U3" s="476" t="s">
        <v>441</v>
      </c>
      <c r="V3" s="476" t="s">
        <v>699</v>
      </c>
      <c r="W3" s="490" t="str">
        <f t="shared" ref="W3:W21" si="0">LEFT(T3,6)</f>
        <v>12 Nov</v>
      </c>
    </row>
    <row r="4" spans="1:23" s="494" customFormat="1" ht="15.75">
      <c r="A4" s="476" t="s">
        <v>81</v>
      </c>
      <c r="B4" s="476" t="s">
        <v>700</v>
      </c>
      <c r="C4" s="476" t="s">
        <v>701</v>
      </c>
      <c r="D4" s="476" t="s">
        <v>468</v>
      </c>
      <c r="E4" s="476" t="s">
        <v>441</v>
      </c>
      <c r="F4" s="476" t="s">
        <v>502</v>
      </c>
      <c r="G4" s="476" t="s">
        <v>436</v>
      </c>
      <c r="H4" s="476" t="s">
        <v>509</v>
      </c>
      <c r="I4" s="476" t="s">
        <v>438</v>
      </c>
      <c r="J4" s="476" t="s">
        <v>439</v>
      </c>
      <c r="K4" s="476" t="s">
        <v>160</v>
      </c>
      <c r="L4" s="476" t="s">
        <v>440</v>
      </c>
      <c r="M4" s="476" t="s">
        <v>702</v>
      </c>
      <c r="N4" s="476" t="s">
        <v>703</v>
      </c>
      <c r="O4" s="476" t="s">
        <v>703</v>
      </c>
      <c r="P4" s="476" t="s">
        <v>441</v>
      </c>
      <c r="Q4" s="476" t="s">
        <v>704</v>
      </c>
      <c r="R4" s="476" t="s">
        <v>571</v>
      </c>
      <c r="S4" s="476" t="s">
        <v>471</v>
      </c>
      <c r="T4" s="476" t="s">
        <v>704</v>
      </c>
      <c r="U4" s="476" t="s">
        <v>441</v>
      </c>
      <c r="V4" s="476" t="s">
        <v>571</v>
      </c>
      <c r="W4" s="476" t="str">
        <f t="shared" si="0"/>
        <v>21 Nov</v>
      </c>
    </row>
    <row r="5" spans="1:23" s="494" customFormat="1" ht="15.75">
      <c r="A5" s="476" t="s">
        <v>81</v>
      </c>
      <c r="B5" s="476" t="s">
        <v>705</v>
      </c>
      <c r="C5" s="476" t="s">
        <v>706</v>
      </c>
      <c r="D5" s="476" t="s">
        <v>468</v>
      </c>
      <c r="E5" s="476" t="s">
        <v>441</v>
      </c>
      <c r="F5" s="476" t="s">
        <v>707</v>
      </c>
      <c r="G5" s="476" t="s">
        <v>436</v>
      </c>
      <c r="H5" s="476" t="s">
        <v>509</v>
      </c>
      <c r="I5" s="476" t="s">
        <v>438</v>
      </c>
      <c r="J5" s="476" t="s">
        <v>439</v>
      </c>
      <c r="K5" s="476" t="s">
        <v>160</v>
      </c>
      <c r="L5" s="476" t="s">
        <v>440</v>
      </c>
      <c r="M5" s="476" t="s">
        <v>708</v>
      </c>
      <c r="N5" s="476" t="s">
        <v>709</v>
      </c>
      <c r="O5" s="476" t="s">
        <v>709</v>
      </c>
      <c r="P5" s="476" t="s">
        <v>441</v>
      </c>
      <c r="Q5" s="476" t="s">
        <v>710</v>
      </c>
      <c r="R5" s="476" t="s">
        <v>711</v>
      </c>
      <c r="S5" s="476" t="s">
        <v>471</v>
      </c>
      <c r="T5" s="476" t="s">
        <v>710</v>
      </c>
      <c r="U5" s="476" t="s">
        <v>441</v>
      </c>
      <c r="V5" s="476" t="s">
        <v>711</v>
      </c>
      <c r="W5" s="476" t="str">
        <f t="shared" si="0"/>
        <v>05 Dec</v>
      </c>
    </row>
    <row r="6" spans="1:23" s="494" customFormat="1" ht="15.75">
      <c r="A6" s="476" t="s">
        <v>81</v>
      </c>
      <c r="B6" s="476" t="s">
        <v>712</v>
      </c>
      <c r="C6" s="476" t="s">
        <v>713</v>
      </c>
      <c r="D6" s="476" t="s">
        <v>434</v>
      </c>
      <c r="E6" s="476" t="s">
        <v>441</v>
      </c>
      <c r="F6" s="476" t="s">
        <v>506</v>
      </c>
      <c r="G6" s="476" t="s">
        <v>436</v>
      </c>
      <c r="H6" s="476" t="s">
        <v>509</v>
      </c>
      <c r="I6" s="476" t="s">
        <v>438</v>
      </c>
      <c r="J6" s="476" t="s">
        <v>439</v>
      </c>
      <c r="K6" s="476" t="s">
        <v>160</v>
      </c>
      <c r="L6" s="476" t="s">
        <v>440</v>
      </c>
      <c r="M6" s="476" t="s">
        <v>714</v>
      </c>
      <c r="N6" s="476" t="s">
        <v>715</v>
      </c>
      <c r="O6" s="476" t="s">
        <v>715</v>
      </c>
      <c r="P6" s="476" t="s">
        <v>441</v>
      </c>
      <c r="Q6" s="476" t="s">
        <v>716</v>
      </c>
      <c r="R6" s="476" t="s">
        <v>717</v>
      </c>
      <c r="S6" s="476" t="s">
        <v>471</v>
      </c>
      <c r="T6" s="476" t="s">
        <v>716</v>
      </c>
      <c r="U6" s="476" t="s">
        <v>441</v>
      </c>
      <c r="V6" s="476" t="s">
        <v>717</v>
      </c>
      <c r="W6" s="490" t="str">
        <f t="shared" si="0"/>
        <v>12 Dec</v>
      </c>
    </row>
    <row r="7" spans="1:23" s="495" customFormat="1" ht="15.75">
      <c r="A7" s="475" t="s">
        <v>82</v>
      </c>
      <c r="B7" s="475" t="s">
        <v>514</v>
      </c>
      <c r="C7" s="475" t="s">
        <v>515</v>
      </c>
      <c r="D7" s="475" t="s">
        <v>469</v>
      </c>
      <c r="E7" s="475" t="s">
        <v>441</v>
      </c>
      <c r="F7" s="475" t="s">
        <v>516</v>
      </c>
      <c r="G7" s="475" t="s">
        <v>436</v>
      </c>
      <c r="H7" s="475" t="s">
        <v>718</v>
      </c>
      <c r="I7" s="475" t="s">
        <v>438</v>
      </c>
      <c r="J7" s="475" t="s">
        <v>439</v>
      </c>
      <c r="K7" s="475" t="s">
        <v>160</v>
      </c>
      <c r="L7" s="475" t="s">
        <v>440</v>
      </c>
      <c r="M7" s="475" t="s">
        <v>517</v>
      </c>
      <c r="N7" s="475" t="s">
        <v>719</v>
      </c>
      <c r="O7" s="475" t="s">
        <v>719</v>
      </c>
      <c r="P7" s="475" t="s">
        <v>441</v>
      </c>
      <c r="Q7" s="475" t="s">
        <v>720</v>
      </c>
      <c r="R7" s="475" t="s">
        <v>721</v>
      </c>
      <c r="S7" s="475" t="s">
        <v>471</v>
      </c>
      <c r="T7" s="475" t="s">
        <v>722</v>
      </c>
      <c r="U7" s="475" t="s">
        <v>441</v>
      </c>
      <c r="V7" s="475" t="s">
        <v>568</v>
      </c>
      <c r="W7" s="475" t="str">
        <f t="shared" si="0"/>
        <v>11 Nov</v>
      </c>
    </row>
    <row r="8" spans="1:23" s="495" customFormat="1" ht="15.75">
      <c r="A8" s="475" t="s">
        <v>82</v>
      </c>
      <c r="B8" s="475" t="s">
        <v>723</v>
      </c>
      <c r="C8" s="475" t="s">
        <v>724</v>
      </c>
      <c r="D8" s="475" t="s">
        <v>469</v>
      </c>
      <c r="E8" s="475" t="s">
        <v>441</v>
      </c>
      <c r="F8" s="475" t="s">
        <v>516</v>
      </c>
      <c r="G8" s="475" t="s">
        <v>436</v>
      </c>
      <c r="H8" s="475" t="s">
        <v>513</v>
      </c>
      <c r="I8" s="475" t="s">
        <v>438</v>
      </c>
      <c r="J8" s="475" t="s">
        <v>439</v>
      </c>
      <c r="K8" s="475" t="s">
        <v>160</v>
      </c>
      <c r="L8" s="475" t="s">
        <v>440</v>
      </c>
      <c r="M8" s="475" t="s">
        <v>725</v>
      </c>
      <c r="N8" s="475" t="s">
        <v>726</v>
      </c>
      <c r="O8" s="475" t="s">
        <v>726</v>
      </c>
      <c r="P8" s="475" t="s">
        <v>441</v>
      </c>
      <c r="Q8" s="475" t="s">
        <v>727</v>
      </c>
      <c r="R8" s="475" t="s">
        <v>728</v>
      </c>
      <c r="S8" s="475" t="s">
        <v>471</v>
      </c>
      <c r="T8" s="475" t="s">
        <v>598</v>
      </c>
      <c r="U8" s="475" t="s">
        <v>441</v>
      </c>
      <c r="V8" s="475" t="s">
        <v>729</v>
      </c>
      <c r="W8" s="489" t="str">
        <f t="shared" si="0"/>
        <v>20 Nov</v>
      </c>
    </row>
    <row r="9" spans="1:23" s="495" customFormat="1" ht="15.75">
      <c r="A9" s="475" t="s">
        <v>82</v>
      </c>
      <c r="B9" s="475" t="s">
        <v>730</v>
      </c>
      <c r="C9" s="475" t="s">
        <v>731</v>
      </c>
      <c r="D9" s="475" t="s">
        <v>464</v>
      </c>
      <c r="E9" s="475" t="s">
        <v>441</v>
      </c>
      <c r="F9" s="475" t="s">
        <v>502</v>
      </c>
      <c r="G9" s="475" t="s">
        <v>436</v>
      </c>
      <c r="H9" s="475" t="s">
        <v>509</v>
      </c>
      <c r="I9" s="475" t="s">
        <v>438</v>
      </c>
      <c r="J9" s="475" t="s">
        <v>439</v>
      </c>
      <c r="K9" s="475" t="s">
        <v>160</v>
      </c>
      <c r="L9" s="475" t="s">
        <v>440</v>
      </c>
      <c r="M9" s="475" t="s">
        <v>732</v>
      </c>
      <c r="N9" s="475" t="s">
        <v>511</v>
      </c>
      <c r="O9" s="475" t="s">
        <v>511</v>
      </c>
      <c r="P9" s="475" t="s">
        <v>441</v>
      </c>
      <c r="Q9" s="475" t="s">
        <v>733</v>
      </c>
      <c r="R9" s="475" t="s">
        <v>734</v>
      </c>
      <c r="S9" s="475" t="s">
        <v>471</v>
      </c>
      <c r="T9" s="475" t="s">
        <v>733</v>
      </c>
      <c r="U9" s="475" t="s">
        <v>441</v>
      </c>
      <c r="V9" s="475" t="s">
        <v>734</v>
      </c>
      <c r="W9" s="475" t="str">
        <f t="shared" si="0"/>
        <v>24 Nov</v>
      </c>
    </row>
    <row r="10" spans="1:23" s="495" customFormat="1" ht="15.75">
      <c r="A10" s="475" t="s">
        <v>82</v>
      </c>
      <c r="B10" s="475" t="s">
        <v>735</v>
      </c>
      <c r="C10" s="475" t="s">
        <v>736</v>
      </c>
      <c r="D10" s="475" t="s">
        <v>469</v>
      </c>
      <c r="E10" s="475" t="s">
        <v>441</v>
      </c>
      <c r="F10" s="475" t="s">
        <v>470</v>
      </c>
      <c r="G10" s="475" t="s">
        <v>436</v>
      </c>
      <c r="H10" s="475" t="s">
        <v>509</v>
      </c>
      <c r="I10" s="475" t="s">
        <v>438</v>
      </c>
      <c r="J10" s="475" t="s">
        <v>439</v>
      </c>
      <c r="K10" s="475" t="s">
        <v>160</v>
      </c>
      <c r="L10" s="475" t="s">
        <v>440</v>
      </c>
      <c r="M10" s="475" t="s">
        <v>737</v>
      </c>
      <c r="N10" s="475" t="s">
        <v>738</v>
      </c>
      <c r="O10" s="475" t="s">
        <v>738</v>
      </c>
      <c r="P10" s="475" t="s">
        <v>441</v>
      </c>
      <c r="Q10" s="475" t="s">
        <v>739</v>
      </c>
      <c r="R10" s="475" t="s">
        <v>740</v>
      </c>
      <c r="S10" s="475" t="s">
        <v>471</v>
      </c>
      <c r="T10" s="475" t="s">
        <v>739</v>
      </c>
      <c r="U10" s="475" t="s">
        <v>441</v>
      </c>
      <c r="V10" s="475" t="s">
        <v>740</v>
      </c>
      <c r="W10" s="489" t="str">
        <f t="shared" si="0"/>
        <v>01 Dec</v>
      </c>
    </row>
    <row r="11" spans="1:23" s="495" customFormat="1" ht="15.75">
      <c r="A11" s="475" t="s">
        <v>82</v>
      </c>
      <c r="B11" s="475" t="s">
        <v>741</v>
      </c>
      <c r="C11" s="475" t="s">
        <v>742</v>
      </c>
      <c r="D11" s="475" t="s">
        <v>469</v>
      </c>
      <c r="E11" s="475" t="s">
        <v>441</v>
      </c>
      <c r="F11" s="475" t="s">
        <v>483</v>
      </c>
      <c r="G11" s="475" t="s">
        <v>436</v>
      </c>
      <c r="H11" s="475" t="s">
        <v>509</v>
      </c>
      <c r="I11" s="475" t="s">
        <v>438</v>
      </c>
      <c r="J11" s="475" t="s">
        <v>439</v>
      </c>
      <c r="K11" s="475" t="s">
        <v>160</v>
      </c>
      <c r="L11" s="475" t="s">
        <v>440</v>
      </c>
      <c r="M11" s="475" t="s">
        <v>743</v>
      </c>
      <c r="N11" s="475" t="s">
        <v>744</v>
      </c>
      <c r="O11" s="475" t="s">
        <v>744</v>
      </c>
      <c r="P11" s="475" t="s">
        <v>441</v>
      </c>
      <c r="Q11" s="475" t="s">
        <v>745</v>
      </c>
      <c r="R11" s="475" t="s">
        <v>746</v>
      </c>
      <c r="S11" s="475" t="s">
        <v>471</v>
      </c>
      <c r="T11" s="475" t="s">
        <v>745</v>
      </c>
      <c r="U11" s="475" t="s">
        <v>441</v>
      </c>
      <c r="V11" s="475" t="s">
        <v>746</v>
      </c>
      <c r="W11" s="475" t="str">
        <f t="shared" si="0"/>
        <v>08 Dec</v>
      </c>
    </row>
    <row r="12" spans="1:23" s="496" customFormat="1" ht="15.75">
      <c r="A12" s="486" t="s">
        <v>49</v>
      </c>
      <c r="B12" s="486" t="s">
        <v>747</v>
      </c>
      <c r="C12" s="486" t="s">
        <v>748</v>
      </c>
      <c r="D12" s="486" t="s">
        <v>469</v>
      </c>
      <c r="E12" s="486" t="s">
        <v>441</v>
      </c>
      <c r="F12" s="486" t="s">
        <v>749</v>
      </c>
      <c r="G12" s="486" t="s">
        <v>436</v>
      </c>
      <c r="H12" s="486" t="s">
        <v>475</v>
      </c>
      <c r="I12" s="486" t="s">
        <v>438</v>
      </c>
      <c r="J12" s="486" t="s">
        <v>439</v>
      </c>
      <c r="K12" s="486" t="s">
        <v>160</v>
      </c>
      <c r="L12" s="486" t="s">
        <v>440</v>
      </c>
      <c r="M12" s="486" t="s">
        <v>750</v>
      </c>
      <c r="N12" s="486" t="s">
        <v>751</v>
      </c>
      <c r="O12" s="486" t="s">
        <v>751</v>
      </c>
      <c r="P12" s="486" t="s">
        <v>441</v>
      </c>
      <c r="Q12" s="486" t="s">
        <v>752</v>
      </c>
      <c r="R12" s="486" t="s">
        <v>753</v>
      </c>
      <c r="S12" s="486" t="s">
        <v>518</v>
      </c>
      <c r="T12" s="486" t="s">
        <v>752</v>
      </c>
      <c r="U12" s="486" t="s">
        <v>441</v>
      </c>
      <c r="V12" s="486" t="s">
        <v>753</v>
      </c>
      <c r="W12" s="486" t="str">
        <f t="shared" si="0"/>
        <v>11 Nov</v>
      </c>
    </row>
    <row r="13" spans="1:23" s="496" customFormat="1" ht="15.75">
      <c r="A13" s="486"/>
      <c r="B13" s="486"/>
      <c r="C13" s="486" t="s">
        <v>534</v>
      </c>
      <c r="D13" s="486"/>
      <c r="E13" s="486"/>
      <c r="F13" s="486"/>
      <c r="G13" s="486"/>
      <c r="H13" s="486"/>
      <c r="I13" s="486"/>
      <c r="J13" s="486"/>
      <c r="K13" s="486"/>
      <c r="L13" s="486"/>
      <c r="M13" s="486"/>
      <c r="N13" s="486"/>
      <c r="O13" s="486"/>
      <c r="P13" s="486"/>
      <c r="Q13" s="486"/>
      <c r="R13" s="486"/>
      <c r="S13" s="486"/>
      <c r="T13" s="486"/>
      <c r="U13" s="486"/>
      <c r="V13" s="486"/>
      <c r="W13" s="491">
        <v>44882</v>
      </c>
    </row>
    <row r="14" spans="1:23" s="496" customFormat="1" ht="15.75">
      <c r="A14" s="486" t="s">
        <v>49</v>
      </c>
      <c r="B14" s="486" t="s">
        <v>754</v>
      </c>
      <c r="C14" s="486" t="s">
        <v>755</v>
      </c>
      <c r="D14" s="486" t="s">
        <v>469</v>
      </c>
      <c r="E14" s="486" t="s">
        <v>441</v>
      </c>
      <c r="F14" s="486" t="s">
        <v>756</v>
      </c>
      <c r="G14" s="486" t="s">
        <v>436</v>
      </c>
      <c r="H14" s="486" t="s">
        <v>475</v>
      </c>
      <c r="I14" s="486" t="s">
        <v>438</v>
      </c>
      <c r="J14" s="486" t="s">
        <v>439</v>
      </c>
      <c r="K14" s="486" t="s">
        <v>160</v>
      </c>
      <c r="L14" s="486" t="s">
        <v>440</v>
      </c>
      <c r="M14" s="486" t="s">
        <v>757</v>
      </c>
      <c r="N14" s="486" t="s">
        <v>758</v>
      </c>
      <c r="O14" s="486" t="s">
        <v>758</v>
      </c>
      <c r="P14" s="486" t="s">
        <v>441</v>
      </c>
      <c r="Q14" s="486" t="s">
        <v>759</v>
      </c>
      <c r="R14" s="486" t="s">
        <v>760</v>
      </c>
      <c r="S14" s="486" t="s">
        <v>518</v>
      </c>
      <c r="T14" s="486" t="s">
        <v>761</v>
      </c>
      <c r="U14" s="486" t="s">
        <v>441</v>
      </c>
      <c r="V14" s="486" t="s">
        <v>762</v>
      </c>
      <c r="W14" s="491" t="str">
        <f t="shared" si="0"/>
        <v>26 Nov</v>
      </c>
    </row>
    <row r="15" spans="1:23" s="496" customFormat="1" ht="15.75">
      <c r="A15" s="486"/>
      <c r="B15" s="486"/>
      <c r="C15" s="486" t="s">
        <v>534</v>
      </c>
      <c r="D15" s="486"/>
      <c r="E15" s="486"/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486"/>
      <c r="Q15" s="486"/>
      <c r="R15" s="486"/>
      <c r="S15" s="486"/>
      <c r="T15" s="486"/>
      <c r="U15" s="486"/>
      <c r="V15" s="486"/>
      <c r="W15" s="491">
        <v>44898</v>
      </c>
    </row>
    <row r="16" spans="1:23" s="496" customFormat="1" ht="15.75">
      <c r="A16" s="486" t="s">
        <v>49</v>
      </c>
      <c r="B16" s="486" t="s">
        <v>763</v>
      </c>
      <c r="C16" s="486" t="s">
        <v>764</v>
      </c>
      <c r="D16" s="486" t="s">
        <v>469</v>
      </c>
      <c r="E16" s="486" t="s">
        <v>441</v>
      </c>
      <c r="F16" s="486" t="s">
        <v>756</v>
      </c>
      <c r="G16" s="486" t="s">
        <v>436</v>
      </c>
      <c r="H16" s="486" t="s">
        <v>475</v>
      </c>
      <c r="I16" s="486" t="s">
        <v>438</v>
      </c>
      <c r="J16" s="486" t="s">
        <v>439</v>
      </c>
      <c r="K16" s="486" t="s">
        <v>160</v>
      </c>
      <c r="L16" s="486" t="s">
        <v>440</v>
      </c>
      <c r="M16" s="486" t="s">
        <v>765</v>
      </c>
      <c r="N16" s="486" t="s">
        <v>766</v>
      </c>
      <c r="O16" s="486" t="s">
        <v>766</v>
      </c>
      <c r="P16" s="486" t="s">
        <v>441</v>
      </c>
      <c r="Q16" s="486" t="s">
        <v>767</v>
      </c>
      <c r="R16" s="486" t="s">
        <v>768</v>
      </c>
      <c r="S16" s="486" t="s">
        <v>518</v>
      </c>
      <c r="T16" s="486" t="s">
        <v>767</v>
      </c>
      <c r="U16" s="486" t="s">
        <v>441</v>
      </c>
      <c r="V16" s="486" t="s">
        <v>768</v>
      </c>
      <c r="W16" s="491" t="str">
        <f t="shared" si="0"/>
        <v>09 Dec</v>
      </c>
    </row>
    <row r="17" spans="1:23" ht="15.75">
      <c r="A17" s="474" t="s">
        <v>83</v>
      </c>
      <c r="B17" s="474" t="s">
        <v>769</v>
      </c>
      <c r="C17" s="474" t="s">
        <v>770</v>
      </c>
      <c r="D17" s="474" t="s">
        <v>434</v>
      </c>
      <c r="E17" s="474" t="s">
        <v>441</v>
      </c>
      <c r="F17" s="474" t="s">
        <v>771</v>
      </c>
      <c r="G17" s="474" t="s">
        <v>436</v>
      </c>
      <c r="H17" s="474" t="s">
        <v>437</v>
      </c>
      <c r="I17" s="474" t="s">
        <v>438</v>
      </c>
      <c r="J17" s="474" t="s">
        <v>439</v>
      </c>
      <c r="K17" s="474" t="s">
        <v>160</v>
      </c>
      <c r="L17" s="474" t="s">
        <v>440</v>
      </c>
      <c r="M17" s="474" t="s">
        <v>772</v>
      </c>
      <c r="N17" s="474" t="s">
        <v>773</v>
      </c>
      <c r="O17" s="474" t="s">
        <v>773</v>
      </c>
      <c r="P17" s="474" t="s">
        <v>441</v>
      </c>
      <c r="Q17" s="474" t="s">
        <v>774</v>
      </c>
      <c r="R17" s="474" t="s">
        <v>775</v>
      </c>
      <c r="S17" s="474" t="s">
        <v>519</v>
      </c>
      <c r="T17" s="474" t="s">
        <v>776</v>
      </c>
      <c r="U17" s="474" t="s">
        <v>441</v>
      </c>
      <c r="V17" s="474" t="s">
        <v>777</v>
      </c>
      <c r="W17" s="474" t="str">
        <f t="shared" si="0"/>
        <v>15 Nov</v>
      </c>
    </row>
    <row r="18" spans="1:23" ht="15.75">
      <c r="A18" s="474"/>
      <c r="B18" s="474"/>
      <c r="C18" s="474" t="s">
        <v>534</v>
      </c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93">
        <v>44887</v>
      </c>
    </row>
    <row r="19" spans="1:23" ht="15.75">
      <c r="A19" s="474"/>
      <c r="B19" s="474"/>
      <c r="C19" s="474" t="s">
        <v>534</v>
      </c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93">
        <v>44894</v>
      </c>
    </row>
    <row r="20" spans="1:23" ht="15.75">
      <c r="A20" s="474" t="s">
        <v>83</v>
      </c>
      <c r="B20" s="474" t="s">
        <v>778</v>
      </c>
      <c r="C20" s="474" t="s">
        <v>779</v>
      </c>
      <c r="D20" s="474" t="s">
        <v>469</v>
      </c>
      <c r="E20" s="474" t="s">
        <v>441</v>
      </c>
      <c r="F20" s="474" t="s">
        <v>749</v>
      </c>
      <c r="G20" s="474" t="s">
        <v>436</v>
      </c>
      <c r="H20" s="474" t="s">
        <v>437</v>
      </c>
      <c r="I20" s="474" t="s">
        <v>438</v>
      </c>
      <c r="J20" s="474" t="s">
        <v>439</v>
      </c>
      <c r="K20" s="474" t="s">
        <v>160</v>
      </c>
      <c r="L20" s="474" t="s">
        <v>440</v>
      </c>
      <c r="M20" s="474" t="s">
        <v>780</v>
      </c>
      <c r="N20" s="474" t="s">
        <v>781</v>
      </c>
      <c r="O20" s="474" t="s">
        <v>781</v>
      </c>
      <c r="P20" s="474" t="s">
        <v>441</v>
      </c>
      <c r="Q20" s="474" t="s">
        <v>782</v>
      </c>
      <c r="R20" s="474" t="s">
        <v>783</v>
      </c>
      <c r="S20" s="474" t="s">
        <v>519</v>
      </c>
      <c r="T20" s="474" t="s">
        <v>782</v>
      </c>
      <c r="U20" s="474" t="s">
        <v>441</v>
      </c>
      <c r="V20" s="474" t="s">
        <v>783</v>
      </c>
      <c r="W20" s="493" t="str">
        <f t="shared" si="0"/>
        <v>04 Dec</v>
      </c>
    </row>
    <row r="21" spans="1:23" ht="15.75">
      <c r="A21" s="474" t="s">
        <v>83</v>
      </c>
      <c r="B21" s="474" t="s">
        <v>784</v>
      </c>
      <c r="C21" s="474" t="s">
        <v>785</v>
      </c>
      <c r="D21" s="474" t="s">
        <v>464</v>
      </c>
      <c r="E21" s="474" t="s">
        <v>441</v>
      </c>
      <c r="F21" s="474" t="s">
        <v>786</v>
      </c>
      <c r="G21" s="474" t="s">
        <v>436</v>
      </c>
      <c r="H21" s="474" t="s">
        <v>437</v>
      </c>
      <c r="I21" s="474" t="s">
        <v>438</v>
      </c>
      <c r="J21" s="474" t="s">
        <v>439</v>
      </c>
      <c r="K21" s="474" t="s">
        <v>160</v>
      </c>
      <c r="L21" s="474" t="s">
        <v>440</v>
      </c>
      <c r="M21" s="474" t="s">
        <v>787</v>
      </c>
      <c r="N21" s="474" t="s">
        <v>788</v>
      </c>
      <c r="O21" s="474" t="s">
        <v>788</v>
      </c>
      <c r="P21" s="474" t="s">
        <v>441</v>
      </c>
      <c r="Q21" s="474" t="s">
        <v>789</v>
      </c>
      <c r="R21" s="474" t="s">
        <v>790</v>
      </c>
      <c r="S21" s="474" t="s">
        <v>519</v>
      </c>
      <c r="T21" s="474" t="s">
        <v>789</v>
      </c>
      <c r="U21" s="474" t="s">
        <v>441</v>
      </c>
      <c r="V21" s="474" t="s">
        <v>790</v>
      </c>
      <c r="W21" s="474" t="str">
        <f t="shared" si="0"/>
        <v>11 Dec</v>
      </c>
    </row>
    <row r="22" spans="1:23" ht="15.75">
      <c r="W22" s="474" t="str">
        <f t="shared" ref="W22" si="1">LEFT(V22,6)</f>
        <v/>
      </c>
    </row>
  </sheetData>
  <sortState ref="A15:W18">
    <sortCondition ref="W1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9"/>
  <sheetViews>
    <sheetView zoomScale="80" zoomScaleNormal="80" zoomScaleSheetLayoutView="90" workbookViewId="0">
      <selection activeCell="L23" sqref="L23"/>
    </sheetView>
  </sheetViews>
  <sheetFormatPr defaultColWidth="8" defaultRowHeight="14.25"/>
  <cols>
    <col min="1" max="1" width="36.33203125" style="153" customWidth="1"/>
    <col min="2" max="2" width="9.109375" style="153" bestFit="1" customWidth="1"/>
    <col min="3" max="3" width="15" style="154" bestFit="1" customWidth="1"/>
    <col min="4" max="4" width="9" style="119" bestFit="1" customWidth="1"/>
    <col min="5" max="5" width="10.6640625" style="119" bestFit="1" customWidth="1"/>
    <col min="6" max="6" width="15.33203125" style="119" bestFit="1" customWidth="1"/>
    <col min="7" max="7" width="12.77734375" style="119" bestFit="1" customWidth="1"/>
    <col min="8" max="9" width="14.77734375" style="119" bestFit="1" customWidth="1"/>
    <col min="10" max="10" width="18.33203125" style="125" bestFit="1" customWidth="1"/>
    <col min="11" max="11" width="17.33203125" style="118" bestFit="1" customWidth="1"/>
    <col min="12" max="12" width="63" style="118" bestFit="1" customWidth="1"/>
    <col min="13" max="13" width="17.6640625" style="119" bestFit="1" customWidth="1"/>
    <col min="14" max="16384" width="8" style="119"/>
  </cols>
  <sheetData>
    <row r="1" spans="1:14" s="158" customFormat="1" ht="30" customHeight="1">
      <c r="A1" s="515" t="s">
        <v>158</v>
      </c>
      <c r="B1" s="515"/>
      <c r="C1" s="515"/>
      <c r="D1" s="515"/>
      <c r="E1" s="515"/>
      <c r="F1" s="515"/>
      <c r="G1" s="515"/>
      <c r="H1" s="515"/>
      <c r="I1" s="164"/>
      <c r="J1" s="156"/>
      <c r="K1" s="157"/>
      <c r="L1" s="157"/>
    </row>
    <row r="2" spans="1:14" ht="30" customHeight="1">
      <c r="A2" s="516" t="s">
        <v>409</v>
      </c>
      <c r="B2" s="516"/>
      <c r="C2" s="516"/>
      <c r="D2" s="516"/>
      <c r="E2" s="516"/>
      <c r="F2" s="516"/>
      <c r="G2" s="516"/>
      <c r="H2" s="516"/>
      <c r="I2" s="165"/>
      <c r="J2" s="120"/>
    </row>
    <row r="3" spans="1:14" ht="30" customHeight="1">
      <c r="A3" s="516" t="s">
        <v>155</v>
      </c>
      <c r="B3" s="516"/>
      <c r="C3" s="516"/>
      <c r="D3" s="516"/>
      <c r="E3" s="516"/>
      <c r="F3" s="516"/>
      <c r="G3" s="516"/>
      <c r="H3" s="516"/>
      <c r="I3" s="165"/>
      <c r="J3" s="120"/>
    </row>
    <row r="4" spans="1:14" ht="17.25" customHeight="1">
      <c r="A4" s="121"/>
      <c r="B4" s="242"/>
      <c r="C4" s="122"/>
      <c r="D4" s="123"/>
      <c r="F4" s="124"/>
      <c r="G4" s="124"/>
    </row>
    <row r="5" spans="1:14" ht="17.25" customHeight="1">
      <c r="A5" s="121"/>
      <c r="B5" s="242"/>
      <c r="C5" s="122"/>
      <c r="D5" s="123"/>
      <c r="F5" s="124"/>
      <c r="G5" s="124"/>
    </row>
    <row r="6" spans="1:14" s="132" customFormat="1" ht="17.25" customHeight="1">
      <c r="A6" s="126" t="s">
        <v>8</v>
      </c>
      <c r="B6" s="243"/>
      <c r="C6" s="127"/>
      <c r="D6" s="128"/>
      <c r="E6" s="128"/>
      <c r="F6" s="128"/>
      <c r="G6" s="129"/>
      <c r="H6" s="130"/>
      <c r="I6" s="130"/>
      <c r="J6" s="131"/>
      <c r="K6" s="118"/>
      <c r="L6" s="118"/>
    </row>
    <row r="7" spans="1:14" ht="17.25" customHeight="1">
      <c r="A7" s="133"/>
      <c r="B7" s="244"/>
      <c r="C7" s="134"/>
      <c r="D7" s="135"/>
      <c r="E7" s="136"/>
      <c r="F7" s="137"/>
      <c r="G7" s="137"/>
      <c r="H7" s="138"/>
      <c r="I7" s="138"/>
      <c r="J7" s="139"/>
    </row>
    <row r="8" spans="1:14" ht="17.25" customHeight="1">
      <c r="A8" s="517" t="s">
        <v>30</v>
      </c>
      <c r="B8" s="520" t="s">
        <v>148</v>
      </c>
      <c r="C8" s="537" t="s">
        <v>150</v>
      </c>
      <c r="D8" s="524" t="s">
        <v>0</v>
      </c>
      <c r="E8" s="525"/>
      <c r="F8" s="525"/>
      <c r="G8" s="525"/>
      <c r="H8" s="526"/>
      <c r="I8" s="166"/>
      <c r="J8" s="140"/>
    </row>
    <row r="9" spans="1:14" ht="17.25" customHeight="1">
      <c r="A9" s="518"/>
      <c r="B9" s="521"/>
      <c r="C9" s="535"/>
      <c r="D9" s="527"/>
      <c r="E9" s="528"/>
      <c r="F9" s="528"/>
      <c r="G9" s="528"/>
      <c r="H9" s="529"/>
      <c r="I9" s="166"/>
      <c r="J9" s="140"/>
    </row>
    <row r="10" spans="1:14" ht="24" customHeight="1">
      <c r="A10" s="518"/>
      <c r="B10" s="521"/>
      <c r="C10" s="530" t="s">
        <v>149</v>
      </c>
      <c r="D10" s="532" t="s">
        <v>163</v>
      </c>
      <c r="E10" s="534" t="s">
        <v>166</v>
      </c>
      <c r="F10" s="534" t="s">
        <v>164</v>
      </c>
      <c r="G10" s="534" t="s">
        <v>167</v>
      </c>
      <c r="H10" s="522" t="s">
        <v>165</v>
      </c>
      <c r="I10" s="534" t="s">
        <v>404</v>
      </c>
      <c r="J10" s="140"/>
    </row>
    <row r="11" spans="1:14" ht="24" customHeight="1">
      <c r="A11" s="519"/>
      <c r="B11" s="521"/>
      <c r="C11" s="531"/>
      <c r="D11" s="533"/>
      <c r="E11" s="535"/>
      <c r="F11" s="535"/>
      <c r="G11" s="535"/>
      <c r="H11" s="523"/>
      <c r="I11" s="535"/>
      <c r="J11" s="484" t="s">
        <v>460</v>
      </c>
    </row>
    <row r="12" spans="1:14" s="144" customFormat="1" ht="20.25" customHeight="1">
      <c r="A12" s="465" t="s">
        <v>534</v>
      </c>
      <c r="B12" s="465"/>
      <c r="C12" s="497">
        <v>44868</v>
      </c>
      <c r="D12" s="497">
        <f t="shared" ref="D12" si="0">C12+17</f>
        <v>44885</v>
      </c>
      <c r="E12" s="497">
        <f t="shared" ref="E12" si="1">C12+26</f>
        <v>44894</v>
      </c>
      <c r="F12" s="497">
        <f>C12+29</f>
        <v>44897</v>
      </c>
      <c r="G12" s="497">
        <f t="shared" ref="G12" si="2">C12+31</f>
        <v>44899</v>
      </c>
      <c r="H12" s="467">
        <f t="shared" ref="H12" si="3">C12+32</f>
        <v>44900</v>
      </c>
      <c r="I12" s="497">
        <f>C12+36</f>
        <v>44904</v>
      </c>
      <c r="J12" s="485"/>
      <c r="K12" s="143"/>
      <c r="L12" s="143"/>
    </row>
    <row r="13" spans="1:14" s="144" customFormat="1" ht="20.25" customHeight="1">
      <c r="A13" s="465" t="s">
        <v>534</v>
      </c>
      <c r="B13" s="465"/>
      <c r="C13" s="497">
        <f>C12+7</f>
        <v>44875</v>
      </c>
      <c r="D13" s="497">
        <f t="shared" ref="D13" si="4">C13+17</f>
        <v>44892</v>
      </c>
      <c r="E13" s="497">
        <f t="shared" ref="E13" si="5">C13+26</f>
        <v>44901</v>
      </c>
      <c r="F13" s="497">
        <f t="shared" ref="F13:F14" si="6">C13+29</f>
        <v>44904</v>
      </c>
      <c r="G13" s="497">
        <f t="shared" ref="G13:G14" si="7">C13+31</f>
        <v>44906</v>
      </c>
      <c r="H13" s="467">
        <f t="shared" ref="H13:H14" si="8">C13+32</f>
        <v>44907</v>
      </c>
      <c r="I13" s="497">
        <f t="shared" ref="I13:I15" si="9">C13+36</f>
        <v>44911</v>
      </c>
      <c r="J13" s="485"/>
      <c r="K13" s="143"/>
      <c r="L13" s="143"/>
    </row>
    <row r="14" spans="1:14" s="144" customFormat="1" ht="20.25" customHeight="1">
      <c r="A14" s="293" t="s">
        <v>791</v>
      </c>
      <c r="B14" s="293" t="s">
        <v>792</v>
      </c>
      <c r="C14" s="455">
        <f t="shared" ref="C14:C15" si="10">C13+7</f>
        <v>44882</v>
      </c>
      <c r="D14" s="455">
        <f>C14+17</f>
        <v>44899</v>
      </c>
      <c r="E14" s="455">
        <f>C14+26</f>
        <v>44908</v>
      </c>
      <c r="F14" s="455">
        <f t="shared" si="6"/>
        <v>44911</v>
      </c>
      <c r="G14" s="455">
        <f t="shared" si="7"/>
        <v>44913</v>
      </c>
      <c r="H14" s="424">
        <f t="shared" si="8"/>
        <v>44914</v>
      </c>
      <c r="I14" s="455">
        <f t="shared" si="9"/>
        <v>44918</v>
      </c>
      <c r="J14" s="485">
        <v>44882</v>
      </c>
      <c r="K14" s="143"/>
      <c r="L14" s="143"/>
    </row>
    <row r="15" spans="1:14" s="144" customFormat="1" ht="20.25" customHeight="1">
      <c r="A15" s="465" t="s">
        <v>534</v>
      </c>
      <c r="B15" s="465"/>
      <c r="C15" s="497">
        <f t="shared" si="10"/>
        <v>44889</v>
      </c>
      <c r="D15" s="497">
        <f>C15+17</f>
        <v>44906</v>
      </c>
      <c r="E15" s="497">
        <f>C15+26</f>
        <v>44915</v>
      </c>
      <c r="F15" s="497">
        <f>C15+29</f>
        <v>44918</v>
      </c>
      <c r="G15" s="497">
        <f>C15+31</f>
        <v>44920</v>
      </c>
      <c r="H15" s="467">
        <f>+C15+32</f>
        <v>44921</v>
      </c>
      <c r="I15" s="497">
        <f t="shared" si="9"/>
        <v>44925</v>
      </c>
      <c r="J15" s="485"/>
      <c r="K15" s="143"/>
      <c r="L15" s="143"/>
    </row>
    <row r="16" spans="1:14" ht="19.5" customHeight="1">
      <c r="A16" s="332"/>
      <c r="B16" s="333"/>
      <c r="C16" s="334"/>
      <c r="D16" s="334"/>
      <c r="E16" s="334"/>
      <c r="F16" s="334"/>
      <c r="G16" s="334"/>
      <c r="H16" s="334"/>
      <c r="I16" s="334"/>
      <c r="J16" s="145"/>
      <c r="M16" s="144"/>
      <c r="N16" s="144"/>
    </row>
    <row r="17" spans="1:14" ht="17.25" customHeight="1">
      <c r="A17" s="146" t="s">
        <v>16</v>
      </c>
      <c r="B17" s="146"/>
      <c r="C17" s="147"/>
      <c r="D17" s="117"/>
      <c r="E17" s="117"/>
      <c r="M17" s="144"/>
      <c r="N17" s="144"/>
    </row>
    <row r="18" spans="1:14" ht="17.25" customHeight="1">
      <c r="A18" s="148" t="s">
        <v>410</v>
      </c>
      <c r="B18" s="146"/>
      <c r="C18" s="147"/>
      <c r="D18" s="117"/>
      <c r="E18" s="117"/>
      <c r="M18" s="144"/>
      <c r="N18" s="144"/>
    </row>
    <row r="19" spans="1:14" ht="17.25" customHeight="1">
      <c r="A19" s="148" t="s">
        <v>411</v>
      </c>
      <c r="B19" s="149"/>
      <c r="C19" s="150"/>
      <c r="D19" s="117"/>
      <c r="E19" s="117"/>
      <c r="M19" s="144"/>
      <c r="N19" s="144"/>
    </row>
    <row r="20" spans="1:14" ht="17.25" customHeight="1">
      <c r="A20" s="148" t="s">
        <v>151</v>
      </c>
      <c r="B20" s="149"/>
      <c r="C20" s="150"/>
      <c r="D20" s="117"/>
      <c r="E20" s="117"/>
      <c r="M20" s="144"/>
      <c r="N20" s="144"/>
    </row>
    <row r="21" spans="1:14" ht="15">
      <c r="A21" s="151"/>
      <c r="B21" s="149"/>
      <c r="C21" s="150"/>
      <c r="D21" s="117"/>
      <c r="E21" s="117"/>
      <c r="M21" s="144"/>
      <c r="N21" s="144"/>
    </row>
    <row r="22" spans="1:14" ht="15">
      <c r="A22" s="99" t="s">
        <v>227</v>
      </c>
      <c r="B22" s="245"/>
      <c r="C22" s="152"/>
      <c r="D22" s="117"/>
      <c r="E22" s="117"/>
      <c r="M22" s="144"/>
      <c r="N22" s="144"/>
    </row>
    <row r="23" spans="1:14" ht="15">
      <c r="A23" s="99" t="s">
        <v>199</v>
      </c>
      <c r="B23" s="245"/>
      <c r="C23" s="152"/>
      <c r="D23" s="117"/>
      <c r="E23" s="117"/>
    </row>
    <row r="25" spans="1:14" ht="45.75" customHeight="1"/>
    <row r="27" spans="1:14" ht="15">
      <c r="A27" s="536"/>
      <c r="B27" s="536"/>
      <c r="C27" s="536"/>
      <c r="D27" s="538"/>
      <c r="E27" s="538"/>
      <c r="F27" s="538"/>
      <c r="G27" s="155"/>
      <c r="H27" s="155"/>
      <c r="I27" s="423"/>
      <c r="J27" s="155"/>
    </row>
    <row r="28" spans="1:14" ht="15">
      <c r="A28" s="536"/>
      <c r="B28" s="536"/>
      <c r="C28" s="536"/>
    </row>
    <row r="29" spans="1:14" ht="15">
      <c r="A29" s="536"/>
      <c r="B29" s="536"/>
      <c r="C29" s="536"/>
    </row>
  </sheetData>
  <sheetProtection formatCells="0" formatColumns="0" formatRows="0" selectLockedCells="1" selectUnlockedCells="1"/>
  <mergeCells count="18">
    <mergeCell ref="I10:I11"/>
    <mergeCell ref="A28:C28"/>
    <mergeCell ref="G10:G11"/>
    <mergeCell ref="C8:C9"/>
    <mergeCell ref="A29:C29"/>
    <mergeCell ref="A27:C27"/>
    <mergeCell ref="D27:F27"/>
    <mergeCell ref="A1:H1"/>
    <mergeCell ref="A2:H2"/>
    <mergeCell ref="A3:H3"/>
    <mergeCell ref="A8:A11"/>
    <mergeCell ref="B8:B11"/>
    <mergeCell ref="H10:H11"/>
    <mergeCell ref="D8:H9"/>
    <mergeCell ref="C10:C11"/>
    <mergeCell ref="D10:D11"/>
    <mergeCell ref="E10:E11"/>
    <mergeCell ref="F10:F11"/>
  </mergeCells>
  <hyperlinks>
    <hyperlink ref="A6" location="MENU!A1" display="BACK TO MENU"/>
  </hyperlinks>
  <printOptions horizontalCentered="1"/>
  <pageMargins left="0" right="0" top="0" bottom="0" header="0" footer="0"/>
  <pageSetup paperSize="9" scale="5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9"/>
  <sheetViews>
    <sheetView zoomScale="80" zoomScaleNormal="80" zoomScaleSheetLayoutView="90" workbookViewId="0">
      <selection activeCell="G8" sqref="G8"/>
    </sheetView>
  </sheetViews>
  <sheetFormatPr defaultColWidth="8" defaultRowHeight="14.25"/>
  <cols>
    <col min="1" max="1" width="36.33203125" style="153" customWidth="1"/>
    <col min="2" max="2" width="9.109375" style="153" bestFit="1" customWidth="1"/>
    <col min="3" max="3" width="15" style="154" bestFit="1" customWidth="1"/>
    <col min="4" max="4" width="9" style="119" bestFit="1" customWidth="1"/>
    <col min="5" max="5" width="15.33203125" style="119" bestFit="1" customWidth="1"/>
    <col min="6" max="6" width="18.33203125" style="125" bestFit="1" customWidth="1"/>
    <col min="7" max="7" width="17.33203125" style="118" bestFit="1" customWidth="1"/>
    <col min="8" max="8" width="63" style="118" bestFit="1" customWidth="1"/>
    <col min="9" max="9" width="17.6640625" style="119" bestFit="1" customWidth="1"/>
    <col min="10" max="16384" width="8" style="119"/>
  </cols>
  <sheetData>
    <row r="1" spans="1:8" s="158" customFormat="1" ht="30" customHeight="1">
      <c r="A1" s="515" t="s">
        <v>158</v>
      </c>
      <c r="B1" s="515"/>
      <c r="C1" s="515"/>
      <c r="D1" s="515"/>
      <c r="E1" s="164"/>
      <c r="F1" s="156"/>
      <c r="G1" s="157"/>
      <c r="H1" s="157"/>
    </row>
    <row r="2" spans="1:8" ht="30" customHeight="1">
      <c r="A2" s="516" t="s">
        <v>154</v>
      </c>
      <c r="B2" s="516"/>
      <c r="C2" s="516"/>
      <c r="D2" s="516"/>
      <c r="E2" s="364"/>
      <c r="F2" s="120"/>
    </row>
    <row r="3" spans="1:8" ht="30" customHeight="1">
      <c r="A3" s="516" t="s">
        <v>401</v>
      </c>
      <c r="B3" s="516"/>
      <c r="C3" s="516"/>
      <c r="D3" s="516"/>
      <c r="E3" s="364"/>
      <c r="F3" s="120"/>
    </row>
    <row r="4" spans="1:8" ht="17.25" customHeight="1">
      <c r="A4" s="121"/>
      <c r="B4" s="242"/>
      <c r="C4" s="122"/>
      <c r="D4" s="123"/>
    </row>
    <row r="5" spans="1:8" ht="17.25" customHeight="1">
      <c r="A5" s="121"/>
      <c r="B5" s="242"/>
      <c r="C5" s="122"/>
      <c r="D5" s="123"/>
    </row>
    <row r="6" spans="1:8" s="132" customFormat="1" ht="17.25" customHeight="1">
      <c r="A6" s="126" t="s">
        <v>8</v>
      </c>
      <c r="B6" s="243"/>
      <c r="C6" s="127"/>
      <c r="D6" s="128"/>
      <c r="E6" s="130"/>
      <c r="F6" s="131"/>
      <c r="G6" s="118"/>
      <c r="H6" s="118"/>
    </row>
    <row r="7" spans="1:8" ht="17.25" customHeight="1">
      <c r="A7" s="133"/>
      <c r="B7" s="244"/>
      <c r="C7" s="134"/>
      <c r="D7" s="135"/>
      <c r="E7" s="138"/>
      <c r="F7" s="139"/>
    </row>
    <row r="8" spans="1:8" ht="17.25" customHeight="1">
      <c r="A8" s="517" t="s">
        <v>30</v>
      </c>
      <c r="B8" s="520" t="s">
        <v>148</v>
      </c>
      <c r="C8" s="537" t="s">
        <v>400</v>
      </c>
      <c r="D8" s="365" t="s">
        <v>0</v>
      </c>
      <c r="E8" s="166"/>
      <c r="F8" s="140"/>
    </row>
    <row r="9" spans="1:8" ht="17.25" customHeight="1">
      <c r="A9" s="518"/>
      <c r="B9" s="521"/>
      <c r="C9" s="535"/>
      <c r="D9" s="366"/>
      <c r="E9" s="166"/>
      <c r="F9" s="140"/>
    </row>
    <row r="10" spans="1:8" ht="24" customHeight="1">
      <c r="A10" s="518"/>
      <c r="B10" s="521"/>
      <c r="C10" s="530" t="s">
        <v>399</v>
      </c>
      <c r="D10" s="532" t="s">
        <v>163</v>
      </c>
      <c r="E10" s="166"/>
      <c r="F10" s="140"/>
    </row>
    <row r="11" spans="1:8" ht="24" customHeight="1">
      <c r="A11" s="519"/>
      <c r="B11" s="521"/>
      <c r="C11" s="531"/>
      <c r="D11" s="533"/>
      <c r="E11" s="167" t="s">
        <v>460</v>
      </c>
      <c r="F11" s="141"/>
    </row>
    <row r="12" spans="1:8" s="144" customFormat="1" ht="20.25" customHeight="1">
      <c r="A12" s="465" t="s">
        <v>405</v>
      </c>
      <c r="B12" s="466"/>
      <c r="C12" s="467">
        <v>44868</v>
      </c>
      <c r="D12" s="467">
        <f>C12+16</f>
        <v>44884</v>
      </c>
      <c r="E12" s="168"/>
      <c r="F12" s="142"/>
      <c r="G12" s="143"/>
      <c r="H12" s="143"/>
    </row>
    <row r="13" spans="1:8" s="144" customFormat="1" ht="20.25" customHeight="1">
      <c r="A13" s="465" t="s">
        <v>405</v>
      </c>
      <c r="B13" s="466"/>
      <c r="C13" s="467">
        <f>C12+7</f>
        <v>44875</v>
      </c>
      <c r="D13" s="467">
        <f>C13+16</f>
        <v>44891</v>
      </c>
      <c r="E13" s="168"/>
      <c r="F13" s="142"/>
      <c r="G13" s="143"/>
      <c r="H13" s="143"/>
    </row>
    <row r="14" spans="1:8" s="144" customFormat="1" ht="20.25" customHeight="1">
      <c r="A14" s="465" t="s">
        <v>405</v>
      </c>
      <c r="B14" s="466"/>
      <c r="C14" s="467">
        <f t="shared" ref="C14:C15" si="0">C13+7</f>
        <v>44882</v>
      </c>
      <c r="D14" s="467">
        <f>C14+16</f>
        <v>44898</v>
      </c>
      <c r="E14" s="168"/>
      <c r="F14" s="142"/>
      <c r="G14" s="143"/>
      <c r="H14" s="143"/>
    </row>
    <row r="15" spans="1:8" s="144" customFormat="1" ht="20.25" customHeight="1">
      <c r="A15" s="465" t="s">
        <v>405</v>
      </c>
      <c r="B15" s="466"/>
      <c r="C15" s="467">
        <f t="shared" si="0"/>
        <v>44889</v>
      </c>
      <c r="D15" s="467">
        <f>C15+16</f>
        <v>44905</v>
      </c>
      <c r="E15" s="168"/>
      <c r="F15" s="142"/>
      <c r="G15" s="143"/>
      <c r="H15" s="143"/>
    </row>
    <row r="16" spans="1:8" s="144" customFormat="1" ht="20.25" customHeight="1">
      <c r="A16" s="332"/>
      <c r="B16" s="370"/>
      <c r="C16" s="371"/>
      <c r="D16" s="371"/>
      <c r="E16" s="168"/>
      <c r="F16" s="142"/>
      <c r="G16" s="143"/>
      <c r="H16" s="143"/>
    </row>
    <row r="17" spans="1:10" s="144" customFormat="1" ht="20.25" customHeight="1">
      <c r="A17" s="146" t="s">
        <v>16</v>
      </c>
      <c r="B17" s="146"/>
      <c r="C17" s="147"/>
      <c r="D17" s="117"/>
      <c r="E17" s="168"/>
      <c r="F17" s="142"/>
      <c r="G17" s="143"/>
      <c r="H17" s="143"/>
    </row>
    <row r="18" spans="1:10" ht="17.25" customHeight="1">
      <c r="A18" s="148" t="s">
        <v>403</v>
      </c>
      <c r="B18" s="146"/>
      <c r="C18" s="147"/>
      <c r="D18" s="117"/>
      <c r="I18" s="144"/>
      <c r="J18" s="144"/>
    </row>
    <row r="19" spans="1:10" ht="17.25" customHeight="1">
      <c r="A19" s="148" t="s">
        <v>222</v>
      </c>
      <c r="B19" s="149"/>
      <c r="C19" s="150"/>
      <c r="D19" s="117"/>
      <c r="I19" s="144"/>
      <c r="J19" s="144"/>
    </row>
    <row r="20" spans="1:10" ht="17.25" customHeight="1">
      <c r="A20" s="148" t="s">
        <v>151</v>
      </c>
      <c r="B20" s="149"/>
      <c r="C20" s="150"/>
      <c r="D20" s="117"/>
      <c r="I20" s="144"/>
      <c r="J20" s="144"/>
    </row>
    <row r="21" spans="1:10" ht="17.25" customHeight="1">
      <c r="A21" s="151"/>
      <c r="B21" s="149"/>
      <c r="C21" s="150"/>
      <c r="D21" s="117"/>
      <c r="I21" s="144"/>
      <c r="J21" s="144"/>
    </row>
    <row r="22" spans="1:10" ht="15">
      <c r="A22" s="99" t="s">
        <v>227</v>
      </c>
      <c r="B22" s="245"/>
      <c r="C22" s="152"/>
      <c r="D22" s="117"/>
      <c r="I22" s="144"/>
      <c r="J22" s="144"/>
    </row>
    <row r="23" spans="1:10" ht="15">
      <c r="A23" s="99" t="s">
        <v>199</v>
      </c>
      <c r="B23" s="245"/>
      <c r="C23" s="152"/>
      <c r="D23" s="117"/>
      <c r="I23" s="144"/>
      <c r="J23" s="144"/>
    </row>
    <row r="26" spans="1:10" ht="45.75" customHeight="1"/>
    <row r="27" spans="1:10" ht="15">
      <c r="A27" s="536"/>
      <c r="B27" s="536"/>
      <c r="C27" s="536"/>
      <c r="D27" s="363"/>
    </row>
    <row r="28" spans="1:10" ht="15">
      <c r="A28" s="536"/>
      <c r="B28" s="536"/>
      <c r="C28" s="536"/>
      <c r="E28" s="363"/>
      <c r="F28" s="363"/>
    </row>
    <row r="29" spans="1:10" ht="15">
      <c r="A29" s="536"/>
      <c r="B29" s="536"/>
      <c r="C29" s="536"/>
    </row>
  </sheetData>
  <sheetProtection formatCells="0" formatColumns="0" formatRows="0" selectLockedCells="1" selectUnlockedCells="1"/>
  <mergeCells count="11">
    <mergeCell ref="A28:C28"/>
    <mergeCell ref="A29:C29"/>
    <mergeCell ref="A27:C27"/>
    <mergeCell ref="A1:D1"/>
    <mergeCell ref="A2:D2"/>
    <mergeCell ref="A3:D3"/>
    <mergeCell ref="A8:A11"/>
    <mergeCell ref="B8:B11"/>
    <mergeCell ref="C8:C9"/>
    <mergeCell ref="C10:C11"/>
    <mergeCell ref="D10:D11"/>
  </mergeCells>
  <hyperlinks>
    <hyperlink ref="A6" location="MENU!A1" display="BACK TO MENU"/>
  </hyperlinks>
  <printOptions horizontalCentered="1"/>
  <pageMargins left="0" right="0" top="0" bottom="0" header="0" footer="0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  <pageSetUpPr fitToPage="1"/>
  </sheetPr>
  <dimension ref="A1:W74"/>
  <sheetViews>
    <sheetView showGridLines="0" zoomScale="75" zoomScaleNormal="75" zoomScaleSheetLayoutView="70" workbookViewId="0">
      <selection activeCell="M40" sqref="M40"/>
    </sheetView>
  </sheetViews>
  <sheetFormatPr defaultColWidth="8" defaultRowHeight="14.25"/>
  <cols>
    <col min="1" max="1" width="24" style="172" customWidth="1"/>
    <col min="2" max="2" width="6.77734375" style="172" bestFit="1" customWidth="1"/>
    <col min="3" max="3" width="13.77734375" style="202" bestFit="1" customWidth="1"/>
    <col min="4" max="4" width="9.88671875" style="202" bestFit="1" customWidth="1"/>
    <col min="5" max="5" width="8.33203125" style="210" bestFit="1" customWidth="1"/>
    <col min="6" max="6" width="38.33203125" style="210" bestFit="1" customWidth="1"/>
    <col min="7" max="7" width="14.44140625" style="172" bestFit="1" customWidth="1"/>
    <col min="8" max="8" width="8.77734375" style="202" customWidth="1"/>
    <col min="9" max="9" width="13" style="92" bestFit="1" customWidth="1"/>
    <col min="10" max="11" width="10.6640625" style="92" bestFit="1" customWidth="1"/>
    <col min="12" max="12" width="13" style="92" bestFit="1" customWidth="1"/>
    <col min="13" max="13" width="12.77734375" style="92" bestFit="1" customWidth="1"/>
    <col min="14" max="14" width="8.77734375" style="92" bestFit="1" customWidth="1"/>
    <col min="15" max="15" width="14.77734375" style="92" bestFit="1" customWidth="1"/>
    <col min="16" max="16" width="10" style="92" bestFit="1" customWidth="1"/>
    <col min="17" max="17" width="9.6640625" style="92" bestFit="1" customWidth="1"/>
    <col min="18" max="18" width="11.33203125" style="92" bestFit="1" customWidth="1"/>
    <col min="19" max="19" width="15.33203125" style="92" customWidth="1"/>
    <col min="20" max="20" width="9" style="92" bestFit="1" customWidth="1"/>
    <col min="21" max="23" width="8" style="94"/>
    <col min="24" max="16384" width="8" style="92"/>
  </cols>
  <sheetData>
    <row r="1" spans="1:23" ht="26.25">
      <c r="B1" s="544" t="s">
        <v>42</v>
      </c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</row>
    <row r="2" spans="1:23" ht="20.25" customHeight="1">
      <c r="A2" s="173"/>
      <c r="B2" s="545" t="s">
        <v>232</v>
      </c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</row>
    <row r="3" spans="1:23" ht="15">
      <c r="A3" s="174"/>
      <c r="B3" s="175"/>
      <c r="C3" s="175"/>
      <c r="D3" s="175"/>
      <c r="E3" s="175"/>
      <c r="F3" s="175"/>
      <c r="G3" s="22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1:23" ht="24" customHeight="1">
      <c r="A4" s="176" t="s">
        <v>8</v>
      </c>
      <c r="B4" s="177"/>
      <c r="C4" s="178"/>
      <c r="D4" s="178"/>
      <c r="E4" s="179"/>
      <c r="F4" s="180"/>
      <c r="G4" s="226"/>
      <c r="H4" s="181"/>
      <c r="I4" s="182"/>
      <c r="J4" s="183"/>
      <c r="K4" s="183"/>
      <c r="L4" s="182"/>
      <c r="M4" s="182"/>
      <c r="N4" s="183"/>
      <c r="O4" s="183"/>
      <c r="P4" s="182"/>
      <c r="Q4" s="183"/>
      <c r="R4" s="184"/>
    </row>
    <row r="5" spans="1:23" ht="17.25" customHeight="1">
      <c r="A5" s="185"/>
      <c r="B5" s="177"/>
      <c r="C5" s="178"/>
      <c r="D5" s="178"/>
      <c r="E5" s="179"/>
      <c r="F5" s="179"/>
      <c r="G5" s="177"/>
      <c r="H5" s="181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V5" s="187"/>
    </row>
    <row r="6" spans="1:23" s="397" customFormat="1" ht="27" customHeight="1">
      <c r="A6" s="539" t="s">
        <v>407</v>
      </c>
      <c r="B6" s="540"/>
      <c r="C6" s="548" t="s">
        <v>153</v>
      </c>
      <c r="D6" s="549"/>
      <c r="E6" s="356" t="s">
        <v>0</v>
      </c>
      <c r="F6" s="550" t="s">
        <v>159</v>
      </c>
      <c r="G6" s="551"/>
      <c r="H6" s="546" t="s">
        <v>235</v>
      </c>
      <c r="I6" s="543" t="s">
        <v>230</v>
      </c>
      <c r="J6" s="543"/>
      <c r="K6" s="543"/>
      <c r="L6" s="543"/>
      <c r="M6" s="543"/>
      <c r="N6" s="543"/>
      <c r="O6" s="543"/>
      <c r="P6" s="543"/>
      <c r="Q6" s="543"/>
      <c r="R6" s="543"/>
      <c r="S6" s="543"/>
      <c r="U6" s="398"/>
      <c r="V6" s="399"/>
      <c r="W6" s="398"/>
    </row>
    <row r="7" spans="1:23" s="397" customFormat="1" ht="15">
      <c r="A7" s="541"/>
      <c r="B7" s="542"/>
      <c r="C7" s="357" t="s">
        <v>29</v>
      </c>
      <c r="D7" s="358" t="s">
        <v>29</v>
      </c>
      <c r="E7" s="359" t="s">
        <v>160</v>
      </c>
      <c r="F7" s="552"/>
      <c r="G7" s="553"/>
      <c r="H7" s="547"/>
      <c r="I7" s="400" t="s">
        <v>3</v>
      </c>
      <c r="J7" s="396" t="s">
        <v>5</v>
      </c>
      <c r="K7" s="396" t="s">
        <v>6</v>
      </c>
      <c r="L7" s="396" t="s">
        <v>4</v>
      </c>
      <c r="M7" s="396" t="s">
        <v>157</v>
      </c>
      <c r="N7" s="401" t="s">
        <v>44</v>
      </c>
      <c r="O7" s="402" t="s">
        <v>45</v>
      </c>
      <c r="P7" s="400" t="s">
        <v>195</v>
      </c>
      <c r="Q7" s="396" t="s">
        <v>196</v>
      </c>
      <c r="R7" s="396" t="s">
        <v>14</v>
      </c>
      <c r="S7" s="395" t="s">
        <v>40</v>
      </c>
      <c r="U7" s="398"/>
      <c r="V7" s="399"/>
      <c r="W7" s="398"/>
    </row>
    <row r="8" spans="1:23" s="398" customFormat="1" ht="15">
      <c r="A8" s="360"/>
      <c r="B8" s="387"/>
      <c r="C8" s="469"/>
      <c r="D8" s="425"/>
      <c r="E8" s="367"/>
      <c r="F8" s="457" t="str">
        <f>'FORMULA 1'!C2</f>
        <v>COSCO SHIPPING GALAXY</v>
      </c>
      <c r="G8" s="463" t="str">
        <f>'FORMULA 1'!O2</f>
        <v>016W</v>
      </c>
      <c r="H8" s="427" t="str">
        <f>'FORMULA 1'!W2</f>
        <v>10 Nov</v>
      </c>
      <c r="I8" s="472" t="s">
        <v>198</v>
      </c>
      <c r="J8" s="472" t="s">
        <v>198</v>
      </c>
      <c r="K8" s="472" t="s">
        <v>198</v>
      </c>
      <c r="L8" s="473">
        <f>H8+20</f>
        <v>44895</v>
      </c>
      <c r="M8" s="473">
        <f>H8+23</f>
        <v>44898</v>
      </c>
      <c r="N8" s="473">
        <f>H8+26</f>
        <v>44901</v>
      </c>
      <c r="O8" s="473">
        <f>H8+31</f>
        <v>44906</v>
      </c>
      <c r="P8" s="472" t="s">
        <v>198</v>
      </c>
      <c r="Q8" s="472" t="s">
        <v>198</v>
      </c>
      <c r="R8" s="472" t="s">
        <v>198</v>
      </c>
      <c r="S8" s="472" t="s">
        <v>198</v>
      </c>
      <c r="T8" s="398" t="s">
        <v>228</v>
      </c>
      <c r="V8" s="405"/>
    </row>
    <row r="9" spans="1:23" s="397" customFormat="1" ht="18" customHeight="1">
      <c r="A9" s="355"/>
      <c r="B9" s="355"/>
      <c r="C9" s="268"/>
      <c r="D9" s="426"/>
      <c r="E9" s="268"/>
      <c r="F9" s="458" t="str">
        <f>'FORMULA 1'!C22</f>
        <v>EVER GOVERN</v>
      </c>
      <c r="G9" s="362" t="str">
        <f>'FORMULA 1'!O22</f>
        <v>0628-014W</v>
      </c>
      <c r="H9" s="188" t="str">
        <f>'FORMULA 1'!W22</f>
        <v>10 Nov</v>
      </c>
      <c r="I9" s="189">
        <f>H9+28</f>
        <v>44903</v>
      </c>
      <c r="J9" s="189">
        <f>H9+25</f>
        <v>44900</v>
      </c>
      <c r="K9" s="189">
        <f>H9+22</f>
        <v>44897</v>
      </c>
      <c r="L9" s="190" t="s">
        <v>198</v>
      </c>
      <c r="M9" s="190" t="s">
        <v>198</v>
      </c>
      <c r="N9" s="190" t="s">
        <v>198</v>
      </c>
      <c r="O9" s="190" t="s">
        <v>198</v>
      </c>
      <c r="P9" s="190" t="s">
        <v>198</v>
      </c>
      <c r="Q9" s="190" t="s">
        <v>198</v>
      </c>
      <c r="R9" s="190" t="s">
        <v>198</v>
      </c>
      <c r="S9" s="190" t="s">
        <v>198</v>
      </c>
      <c r="T9" s="397" t="s">
        <v>226</v>
      </c>
      <c r="U9" s="398"/>
      <c r="V9" s="398"/>
      <c r="W9" s="398"/>
    </row>
    <row r="10" spans="1:23" s="397" customFormat="1" ht="18" customHeight="1">
      <c r="A10" s="262" t="s">
        <v>398</v>
      </c>
      <c r="B10" s="430" t="s">
        <v>521</v>
      </c>
      <c r="C10" s="349">
        <v>44871</v>
      </c>
      <c r="D10" s="351" t="s">
        <v>79</v>
      </c>
      <c r="E10" s="349">
        <v>44873</v>
      </c>
      <c r="F10" s="459" t="str">
        <f>'FORMULA 1'!C17</f>
        <v>APL MERLION</v>
      </c>
      <c r="G10" s="380" t="str">
        <f>'FORMULA 1'!O17</f>
        <v>0FMBDW1MA</v>
      </c>
      <c r="H10" s="191" t="str">
        <f>'FORMULA 1'!W17</f>
        <v>08 Nov</v>
      </c>
      <c r="I10" s="192">
        <f>H10+26</f>
        <v>44899</v>
      </c>
      <c r="J10" s="193" t="s">
        <v>198</v>
      </c>
      <c r="K10" s="247">
        <f>H10+29</f>
        <v>44902</v>
      </c>
      <c r="L10" s="193" t="s">
        <v>198</v>
      </c>
      <c r="M10" s="193" t="s">
        <v>198</v>
      </c>
      <c r="N10" s="193" t="s">
        <v>198</v>
      </c>
      <c r="O10" s="193" t="s">
        <v>198</v>
      </c>
      <c r="P10" s="192">
        <f>H10+23</f>
        <v>44896</v>
      </c>
      <c r="Q10" s="190" t="s">
        <v>198</v>
      </c>
      <c r="R10" s="247">
        <f>H10+19</f>
        <v>44892</v>
      </c>
      <c r="S10" s="247" t="s">
        <v>198</v>
      </c>
      <c r="T10" s="397" t="s">
        <v>229</v>
      </c>
      <c r="U10" s="398"/>
      <c r="V10" s="405"/>
      <c r="W10" s="398"/>
    </row>
    <row r="11" spans="1:23" s="397" customFormat="1" ht="18" customHeight="1">
      <c r="A11" s="456" t="s">
        <v>522</v>
      </c>
      <c r="B11" s="431" t="s">
        <v>523</v>
      </c>
      <c r="C11" s="468">
        <v>44872</v>
      </c>
      <c r="D11" s="432" t="s">
        <v>31</v>
      </c>
      <c r="E11" s="434">
        <v>44874</v>
      </c>
      <c r="F11" s="428" t="str">
        <f>'FORMULA 1'!C7</f>
        <v>CMA CGM JEAN MERMOZ</v>
      </c>
      <c r="G11" s="408" t="str">
        <f>'FORMULA 1'!O7</f>
        <v>0FLDFW1MA</v>
      </c>
      <c r="H11" s="196" t="str">
        <f>'FORMULA 1'!W7</f>
        <v>10 Nov</v>
      </c>
      <c r="I11" s="197">
        <f>H11+30</f>
        <v>44905</v>
      </c>
      <c r="J11" s="197">
        <f>H11+26</f>
        <v>44901</v>
      </c>
      <c r="K11" s="193" t="s">
        <v>198</v>
      </c>
      <c r="L11" s="193" t="s">
        <v>198</v>
      </c>
      <c r="M11" s="193" t="s">
        <v>198</v>
      </c>
      <c r="N11" s="193" t="s">
        <v>198</v>
      </c>
      <c r="O11" s="193" t="s">
        <v>198</v>
      </c>
      <c r="P11" s="190" t="s">
        <v>198</v>
      </c>
      <c r="Q11" s="197">
        <f>H11+24</f>
        <v>44899</v>
      </c>
      <c r="R11" s="234" t="s">
        <v>198</v>
      </c>
      <c r="S11" s="197">
        <f>H11+21</f>
        <v>44896</v>
      </c>
      <c r="T11" s="406" t="s">
        <v>72</v>
      </c>
      <c r="U11" s="398"/>
      <c r="V11" s="399"/>
      <c r="W11" s="398"/>
    </row>
    <row r="12" spans="1:23" s="409" customFormat="1" ht="15">
      <c r="A12" s="435" t="s">
        <v>406</v>
      </c>
      <c r="B12" s="436" t="s">
        <v>524</v>
      </c>
      <c r="C12" s="470">
        <v>44872</v>
      </c>
      <c r="D12" s="437" t="s">
        <v>31</v>
      </c>
      <c r="E12" s="438">
        <v>44874</v>
      </c>
      <c r="F12" s="462" t="str">
        <f>'FORMULA 1'!C12</f>
        <v>CSCL GLOBE</v>
      </c>
      <c r="G12" s="461" t="str">
        <f>'FORMULA 1'!O12</f>
        <v>053W</v>
      </c>
      <c r="H12" s="460" t="str">
        <f>'FORMULA 1'!W12</f>
        <v>12 Nov</v>
      </c>
      <c r="I12" s="203">
        <f>H12+22</f>
        <v>44899</v>
      </c>
      <c r="J12" s="203">
        <f>H12+25</f>
        <v>44902</v>
      </c>
      <c r="K12" s="203">
        <f>H12+29</f>
        <v>44906</v>
      </c>
      <c r="L12" s="204" t="s">
        <v>198</v>
      </c>
      <c r="M12" s="204" t="s">
        <v>198</v>
      </c>
      <c r="N12" s="204" t="s">
        <v>198</v>
      </c>
      <c r="O12" s="204" t="s">
        <v>198</v>
      </c>
      <c r="P12" s="204" t="s">
        <v>198</v>
      </c>
      <c r="Q12" s="204" t="s">
        <v>198</v>
      </c>
      <c r="R12" s="204" t="s">
        <v>198</v>
      </c>
      <c r="S12" s="204" t="s">
        <v>198</v>
      </c>
      <c r="T12" s="409" t="s">
        <v>71</v>
      </c>
      <c r="V12" s="410"/>
    </row>
    <row r="13" spans="1:23" s="397" customFormat="1" ht="18" customHeight="1">
      <c r="A13" s="360"/>
      <c r="B13" s="387"/>
      <c r="C13" s="469"/>
      <c r="D13" s="425"/>
      <c r="E13" s="367"/>
      <c r="F13" s="457" t="str">
        <f>'FORMULA 1'!C3</f>
        <v>COSCO SHIPPING NEBULA</v>
      </c>
      <c r="G13" s="463" t="str">
        <f>'FORMULA 1'!O3</f>
        <v>019W</v>
      </c>
      <c r="H13" s="427" t="str">
        <f>'FORMULA 1'!W3</f>
        <v>17 Nov</v>
      </c>
      <c r="I13" s="472" t="s">
        <v>198</v>
      </c>
      <c r="J13" s="472" t="s">
        <v>198</v>
      </c>
      <c r="K13" s="472" t="s">
        <v>198</v>
      </c>
      <c r="L13" s="473">
        <f>H13+20</f>
        <v>44902</v>
      </c>
      <c r="M13" s="473">
        <f>H13+23</f>
        <v>44905</v>
      </c>
      <c r="N13" s="473">
        <f>H13+26</f>
        <v>44908</v>
      </c>
      <c r="O13" s="473">
        <f>H13+31</f>
        <v>44913</v>
      </c>
      <c r="P13" s="472" t="s">
        <v>198</v>
      </c>
      <c r="Q13" s="472" t="s">
        <v>198</v>
      </c>
      <c r="R13" s="472" t="s">
        <v>198</v>
      </c>
      <c r="S13" s="472" t="s">
        <v>198</v>
      </c>
      <c r="U13" s="398"/>
      <c r="V13" s="405"/>
      <c r="W13" s="398"/>
    </row>
    <row r="14" spans="1:23" s="397" customFormat="1" ht="18" customHeight="1">
      <c r="A14" s="355"/>
      <c r="B14" s="355"/>
      <c r="C14" s="268"/>
      <c r="D14" s="426"/>
      <c r="E14" s="268"/>
      <c r="F14" s="458" t="str">
        <f>'FORMULA 1'!C23</f>
        <v>THALASSA TYHI</v>
      </c>
      <c r="G14" s="362" t="str">
        <f>'FORMULA 1'!O23</f>
        <v>0629-041W</v>
      </c>
      <c r="H14" s="188" t="str">
        <f>'FORMULA 1'!W23</f>
        <v>17 Nov</v>
      </c>
      <c r="I14" s="189">
        <f>H14+28</f>
        <v>44910</v>
      </c>
      <c r="J14" s="189">
        <f>H14+25</f>
        <v>44907</v>
      </c>
      <c r="K14" s="189">
        <f>H14+22</f>
        <v>44904</v>
      </c>
      <c r="L14" s="190" t="s">
        <v>198</v>
      </c>
      <c r="M14" s="190" t="s">
        <v>198</v>
      </c>
      <c r="N14" s="190" t="s">
        <v>198</v>
      </c>
      <c r="O14" s="190" t="s">
        <v>198</v>
      </c>
      <c r="P14" s="190" t="s">
        <v>198</v>
      </c>
      <c r="Q14" s="190" t="s">
        <v>198</v>
      </c>
      <c r="R14" s="190" t="s">
        <v>198</v>
      </c>
      <c r="S14" s="190" t="s">
        <v>198</v>
      </c>
      <c r="U14" s="398"/>
      <c r="V14" s="398"/>
      <c r="W14" s="398"/>
    </row>
    <row r="15" spans="1:23" s="397" customFormat="1" ht="18" customHeight="1">
      <c r="A15" s="262" t="s">
        <v>396</v>
      </c>
      <c r="B15" s="430" t="s">
        <v>525</v>
      </c>
      <c r="C15" s="349">
        <v>44878</v>
      </c>
      <c r="D15" s="351" t="s">
        <v>79</v>
      </c>
      <c r="E15" s="349">
        <v>44880</v>
      </c>
      <c r="F15" s="459" t="str">
        <f>'FORMULA 1'!C18</f>
        <v>CMA CGM BOUGAINVILLE</v>
      </c>
      <c r="G15" s="380" t="str">
        <f>'FORMULA 1'!O18</f>
        <v>0FMBHW1MA</v>
      </c>
      <c r="H15" s="191" t="str">
        <f>'FORMULA 1'!W18</f>
        <v>15 Nov</v>
      </c>
      <c r="I15" s="192">
        <f>H15+26</f>
        <v>44906</v>
      </c>
      <c r="J15" s="193" t="s">
        <v>198</v>
      </c>
      <c r="K15" s="247">
        <f>H15+29</f>
        <v>44909</v>
      </c>
      <c r="L15" s="193" t="s">
        <v>198</v>
      </c>
      <c r="M15" s="193" t="s">
        <v>198</v>
      </c>
      <c r="N15" s="193" t="s">
        <v>198</v>
      </c>
      <c r="O15" s="193" t="s">
        <v>198</v>
      </c>
      <c r="P15" s="192">
        <f>H15+23</f>
        <v>44903</v>
      </c>
      <c r="Q15" s="190" t="s">
        <v>198</v>
      </c>
      <c r="R15" s="247">
        <f>H15+19</f>
        <v>44899</v>
      </c>
      <c r="S15" s="247" t="s">
        <v>198</v>
      </c>
      <c r="T15" s="407"/>
      <c r="U15" s="398"/>
      <c r="V15" s="399"/>
      <c r="W15" s="398"/>
    </row>
    <row r="16" spans="1:23" s="397" customFormat="1" ht="18" customHeight="1">
      <c r="A16" s="194" t="s">
        <v>397</v>
      </c>
      <c r="B16" s="431" t="s">
        <v>526</v>
      </c>
      <c r="C16" s="468">
        <v>44879</v>
      </c>
      <c r="D16" s="432" t="s">
        <v>31</v>
      </c>
      <c r="E16" s="434">
        <v>44881</v>
      </c>
      <c r="F16" s="428" t="str">
        <f>'FORMULA 1'!C8</f>
        <v>CMA CGM TROCADERO</v>
      </c>
      <c r="G16" s="408" t="str">
        <f>'FORMULA 1'!O8</f>
        <v>0FLDBW1MA</v>
      </c>
      <c r="H16" s="196" t="str">
        <f>'FORMULA 1'!W8</f>
        <v>13 Nov</v>
      </c>
      <c r="I16" s="197">
        <f>H16+30</f>
        <v>44908</v>
      </c>
      <c r="J16" s="197">
        <f>H16+26</f>
        <v>44904</v>
      </c>
      <c r="K16" s="193" t="s">
        <v>198</v>
      </c>
      <c r="L16" s="193" t="s">
        <v>198</v>
      </c>
      <c r="M16" s="193" t="s">
        <v>198</v>
      </c>
      <c r="N16" s="193" t="s">
        <v>198</v>
      </c>
      <c r="O16" s="193" t="s">
        <v>198</v>
      </c>
      <c r="P16" s="190" t="s">
        <v>198</v>
      </c>
      <c r="Q16" s="197">
        <f>H16+24</f>
        <v>44902</v>
      </c>
      <c r="R16" s="234" t="s">
        <v>198</v>
      </c>
      <c r="S16" s="197">
        <f>H16+21</f>
        <v>44899</v>
      </c>
      <c r="U16" s="398"/>
      <c r="V16" s="405"/>
      <c r="W16" s="398"/>
    </row>
    <row r="17" spans="1:23" s="397" customFormat="1" ht="18" customHeight="1">
      <c r="A17" s="435" t="s">
        <v>406</v>
      </c>
      <c r="B17" s="436" t="s">
        <v>527</v>
      </c>
      <c r="C17" s="470">
        <v>44879</v>
      </c>
      <c r="D17" s="437" t="s">
        <v>31</v>
      </c>
      <c r="E17" s="438">
        <v>44881</v>
      </c>
      <c r="F17" s="462" t="str">
        <f>'FORMULA 1'!C13</f>
        <v>COSCO SHIPPING VIRGO</v>
      </c>
      <c r="G17" s="461" t="str">
        <f>'FORMULA 1'!O13</f>
        <v>021W</v>
      </c>
      <c r="H17" s="460" t="str">
        <f>'FORMULA 1'!W13</f>
        <v>20 Nov</v>
      </c>
      <c r="I17" s="203">
        <f>H17+22</f>
        <v>44907</v>
      </c>
      <c r="J17" s="203">
        <f>H17+25</f>
        <v>44910</v>
      </c>
      <c r="K17" s="203">
        <f>H17+29</f>
        <v>44914</v>
      </c>
      <c r="L17" s="204" t="s">
        <v>198</v>
      </c>
      <c r="M17" s="204" t="s">
        <v>198</v>
      </c>
      <c r="N17" s="204" t="s">
        <v>198</v>
      </c>
      <c r="O17" s="204" t="s">
        <v>198</v>
      </c>
      <c r="P17" s="204" t="s">
        <v>198</v>
      </c>
      <c r="Q17" s="204" t="s">
        <v>198</v>
      </c>
      <c r="R17" s="204" t="s">
        <v>198</v>
      </c>
      <c r="S17" s="204" t="s">
        <v>198</v>
      </c>
      <c r="U17" s="398"/>
      <c r="V17" s="405"/>
      <c r="W17" s="398"/>
    </row>
    <row r="18" spans="1:23" s="397" customFormat="1" ht="18" customHeight="1">
      <c r="A18" s="360"/>
      <c r="B18" s="387"/>
      <c r="C18" s="469"/>
      <c r="D18" s="425"/>
      <c r="E18" s="367"/>
      <c r="F18" s="457" t="str">
        <f>'FORMULA 1'!C4</f>
        <v>OOCL JAPAN</v>
      </c>
      <c r="G18" s="463" t="str">
        <f>'FORMULA 1'!O4</f>
        <v>024W</v>
      </c>
      <c r="H18" s="427" t="str">
        <f>'FORMULA 1'!W4</f>
        <v>24 Nov</v>
      </c>
      <c r="I18" s="472" t="s">
        <v>198</v>
      </c>
      <c r="J18" s="472" t="s">
        <v>198</v>
      </c>
      <c r="K18" s="472" t="s">
        <v>198</v>
      </c>
      <c r="L18" s="473">
        <f>H18+20</f>
        <v>44909</v>
      </c>
      <c r="M18" s="473">
        <f>H18+23</f>
        <v>44912</v>
      </c>
      <c r="N18" s="473">
        <f>H18+26</f>
        <v>44915</v>
      </c>
      <c r="O18" s="473">
        <f>H18+31</f>
        <v>44920</v>
      </c>
      <c r="P18" s="472" t="s">
        <v>198</v>
      </c>
      <c r="Q18" s="472" t="s">
        <v>198</v>
      </c>
      <c r="R18" s="472" t="s">
        <v>198</v>
      </c>
      <c r="S18" s="472" t="s">
        <v>198</v>
      </c>
      <c r="U18" s="398"/>
      <c r="V18" s="405"/>
      <c r="W18" s="398"/>
    </row>
    <row r="19" spans="1:23" s="397" customFormat="1" ht="18" customHeight="1">
      <c r="A19" s="355"/>
      <c r="B19" s="355"/>
      <c r="C19" s="268"/>
      <c r="D19" s="426"/>
      <c r="E19" s="268"/>
      <c r="F19" s="458" t="str">
        <f>'FORMULA 1'!C24</f>
        <v>EVER GENTLE</v>
      </c>
      <c r="G19" s="362" t="str">
        <f>'FORMULA 1'!O24</f>
        <v>0630-016W</v>
      </c>
      <c r="H19" s="188" t="str">
        <f>'FORMULA 1'!W24</f>
        <v>24 Nov</v>
      </c>
      <c r="I19" s="189">
        <f>H19+28</f>
        <v>44917</v>
      </c>
      <c r="J19" s="189">
        <f>H19+25</f>
        <v>44914</v>
      </c>
      <c r="K19" s="189">
        <f>H19+22</f>
        <v>44911</v>
      </c>
      <c r="L19" s="190" t="s">
        <v>198</v>
      </c>
      <c r="M19" s="190" t="s">
        <v>198</v>
      </c>
      <c r="N19" s="190" t="s">
        <v>198</v>
      </c>
      <c r="O19" s="190" t="s">
        <v>198</v>
      </c>
      <c r="P19" s="190" t="s">
        <v>198</v>
      </c>
      <c r="Q19" s="190" t="s">
        <v>198</v>
      </c>
      <c r="R19" s="190" t="s">
        <v>198</v>
      </c>
      <c r="S19" s="190" t="s">
        <v>198</v>
      </c>
      <c r="U19" s="398"/>
      <c r="V19" s="398"/>
      <c r="W19" s="398"/>
    </row>
    <row r="20" spans="1:23" s="398" customFormat="1" ht="18" customHeight="1">
      <c r="A20" s="262" t="s">
        <v>398</v>
      </c>
      <c r="B20" s="430" t="s">
        <v>528</v>
      </c>
      <c r="C20" s="349">
        <v>44885</v>
      </c>
      <c r="D20" s="351" t="s">
        <v>79</v>
      </c>
      <c r="E20" s="349">
        <v>44887</v>
      </c>
      <c r="F20" s="459" t="str">
        <f>'FORMULA 1'!C19</f>
        <v>CMA CGM BENJAMIN FRANKLIN</v>
      </c>
      <c r="G20" s="380" t="str">
        <f>'FORMULA 1'!O19</f>
        <v>0FMBJW1MA</v>
      </c>
      <c r="H20" s="191" t="str">
        <f>'FORMULA 1'!W19</f>
        <v>20 Nov</v>
      </c>
      <c r="I20" s="192">
        <f>H20+26</f>
        <v>44911</v>
      </c>
      <c r="J20" s="193" t="s">
        <v>198</v>
      </c>
      <c r="K20" s="247">
        <f>H20+29</f>
        <v>44914</v>
      </c>
      <c r="L20" s="193" t="s">
        <v>198</v>
      </c>
      <c r="M20" s="193" t="s">
        <v>198</v>
      </c>
      <c r="N20" s="193" t="s">
        <v>198</v>
      </c>
      <c r="O20" s="193" t="s">
        <v>198</v>
      </c>
      <c r="P20" s="192">
        <f>H20+23</f>
        <v>44908</v>
      </c>
      <c r="Q20" s="190" t="s">
        <v>198</v>
      </c>
      <c r="R20" s="247">
        <f>H20+19</f>
        <v>44904</v>
      </c>
      <c r="S20" s="247" t="s">
        <v>198</v>
      </c>
      <c r="V20" s="405"/>
    </row>
    <row r="21" spans="1:23" s="398" customFormat="1" ht="18" customHeight="1">
      <c r="A21" s="194" t="s">
        <v>522</v>
      </c>
      <c r="B21" s="431" t="s">
        <v>529</v>
      </c>
      <c r="C21" s="468">
        <v>44886</v>
      </c>
      <c r="D21" s="432" t="s">
        <v>31</v>
      </c>
      <c r="E21" s="443">
        <v>44888</v>
      </c>
      <c r="F21" s="428" t="str">
        <f>'FORMULA 1'!C9</f>
        <v>CMA CGM SORBONNE</v>
      </c>
      <c r="G21" s="408" t="str">
        <f>'FORMULA 1'!O9</f>
        <v>0FLDHW1MA</v>
      </c>
      <c r="H21" s="196" t="str">
        <f>'FORMULA 1'!W9</f>
        <v>20 Nov</v>
      </c>
      <c r="I21" s="197">
        <f>H21+30</f>
        <v>44915</v>
      </c>
      <c r="J21" s="197">
        <f>H21+26</f>
        <v>44911</v>
      </c>
      <c r="K21" s="193" t="s">
        <v>198</v>
      </c>
      <c r="L21" s="193" t="s">
        <v>198</v>
      </c>
      <c r="M21" s="193" t="s">
        <v>198</v>
      </c>
      <c r="N21" s="193" t="s">
        <v>198</v>
      </c>
      <c r="O21" s="193" t="s">
        <v>198</v>
      </c>
      <c r="P21" s="190" t="s">
        <v>198</v>
      </c>
      <c r="Q21" s="197">
        <f>H21+24</f>
        <v>44909</v>
      </c>
      <c r="R21" s="234" t="s">
        <v>198</v>
      </c>
      <c r="S21" s="197">
        <f>H21+21</f>
        <v>44906</v>
      </c>
      <c r="V21" s="405"/>
    </row>
    <row r="22" spans="1:23" s="409" customFormat="1" ht="15">
      <c r="A22" s="435" t="s">
        <v>406</v>
      </c>
      <c r="B22" s="436" t="s">
        <v>530</v>
      </c>
      <c r="C22" s="470">
        <v>44886</v>
      </c>
      <c r="D22" s="437" t="s">
        <v>31</v>
      </c>
      <c r="E22" s="438">
        <v>44888</v>
      </c>
      <c r="F22" s="462" t="str">
        <f>'FORMULA 1'!C14</f>
        <v>COSCO SHIPPING SCORPIO</v>
      </c>
      <c r="G22" s="461" t="str">
        <f>'FORMULA 1'!O14</f>
        <v>020W</v>
      </c>
      <c r="H22" s="460" t="str">
        <f>'FORMULA 1'!W14</f>
        <v>27 Nov</v>
      </c>
      <c r="I22" s="203">
        <f>H22+22</f>
        <v>44914</v>
      </c>
      <c r="J22" s="203">
        <f>H22+25</f>
        <v>44917</v>
      </c>
      <c r="K22" s="203">
        <f>H22+29</f>
        <v>44921</v>
      </c>
      <c r="L22" s="204" t="s">
        <v>198</v>
      </c>
      <c r="M22" s="204" t="s">
        <v>198</v>
      </c>
      <c r="N22" s="204" t="s">
        <v>198</v>
      </c>
      <c r="O22" s="204" t="s">
        <v>198</v>
      </c>
      <c r="P22" s="204" t="s">
        <v>198</v>
      </c>
      <c r="Q22" s="204" t="s">
        <v>198</v>
      </c>
      <c r="R22" s="204" t="s">
        <v>198</v>
      </c>
      <c r="S22" s="204" t="s">
        <v>198</v>
      </c>
      <c r="V22" s="410"/>
    </row>
    <row r="23" spans="1:23" s="397" customFormat="1" ht="18" customHeight="1">
      <c r="A23" s="387"/>
      <c r="B23" s="387"/>
      <c r="C23" s="469"/>
      <c r="D23" s="425"/>
      <c r="E23" s="388"/>
      <c r="F23" s="457" t="str">
        <f>'FORMULA 1'!C5</f>
        <v>COSCO SHIPPING PISCES</v>
      </c>
      <c r="G23" s="463" t="str">
        <f>'FORMULA 1'!O5</f>
        <v>019W</v>
      </c>
      <c r="H23" s="427" t="str">
        <f>'FORMULA 1'!W5</f>
        <v>08 Dec</v>
      </c>
      <c r="I23" s="472" t="s">
        <v>198</v>
      </c>
      <c r="J23" s="472" t="s">
        <v>198</v>
      </c>
      <c r="K23" s="472" t="s">
        <v>198</v>
      </c>
      <c r="L23" s="473">
        <f>H23+20</f>
        <v>44923</v>
      </c>
      <c r="M23" s="473">
        <f>H23+23</f>
        <v>44926</v>
      </c>
      <c r="N23" s="473">
        <f>H23+26</f>
        <v>44929</v>
      </c>
      <c r="O23" s="473">
        <f>H23+31</f>
        <v>44934</v>
      </c>
      <c r="P23" s="472" t="s">
        <v>198</v>
      </c>
      <c r="Q23" s="472" t="s">
        <v>198</v>
      </c>
      <c r="R23" s="472" t="s">
        <v>198</v>
      </c>
      <c r="S23" s="472" t="s">
        <v>198</v>
      </c>
      <c r="U23" s="398"/>
      <c r="V23" s="398"/>
      <c r="W23" s="398"/>
    </row>
    <row r="24" spans="1:23" s="397" customFormat="1" ht="18" customHeight="1">
      <c r="A24" s="355"/>
      <c r="B24" s="355"/>
      <c r="C24" s="268"/>
      <c r="D24" s="426"/>
      <c r="E24" s="268"/>
      <c r="F24" s="458" t="str">
        <f>'FORMULA 1'!C25</f>
        <v>EVER GREET</v>
      </c>
      <c r="G24" s="362" t="str">
        <f>'FORMULA 1'!O25</f>
        <v>0631-013W</v>
      </c>
      <c r="H24" s="188" t="str">
        <f>'FORMULA 1'!W25</f>
        <v>01 Dec</v>
      </c>
      <c r="I24" s="189">
        <f>H24+28</f>
        <v>44924</v>
      </c>
      <c r="J24" s="189">
        <f>H24+25</f>
        <v>44921</v>
      </c>
      <c r="K24" s="189">
        <f>H24+22</f>
        <v>44918</v>
      </c>
      <c r="L24" s="190" t="s">
        <v>198</v>
      </c>
      <c r="M24" s="190" t="s">
        <v>198</v>
      </c>
      <c r="N24" s="190" t="s">
        <v>198</v>
      </c>
      <c r="O24" s="190" t="s">
        <v>198</v>
      </c>
      <c r="P24" s="190" t="s">
        <v>198</v>
      </c>
      <c r="Q24" s="190" t="s">
        <v>198</v>
      </c>
      <c r="R24" s="190" t="s">
        <v>198</v>
      </c>
      <c r="S24" s="190" t="s">
        <v>198</v>
      </c>
      <c r="U24" s="398"/>
      <c r="V24" s="398"/>
      <c r="W24" s="398"/>
    </row>
    <row r="25" spans="1:23" s="397" customFormat="1" ht="18" customHeight="1">
      <c r="A25" s="262" t="s">
        <v>396</v>
      </c>
      <c r="B25" s="430" t="s">
        <v>531</v>
      </c>
      <c r="C25" s="349">
        <v>44892</v>
      </c>
      <c r="D25" s="351" t="s">
        <v>79</v>
      </c>
      <c r="E25" s="349">
        <v>44894</v>
      </c>
      <c r="F25" s="459" t="str">
        <f>'FORMULA 1'!C20</f>
        <v>APL TEMASEK</v>
      </c>
      <c r="G25" s="380" t="str">
        <f>'FORMULA 1'!O20</f>
        <v>0FMBFW1MA</v>
      </c>
      <c r="H25" s="191" t="str">
        <f>'FORMULA 1'!W20</f>
        <v>27 Nov</v>
      </c>
      <c r="I25" s="192">
        <f>H25+26</f>
        <v>44918</v>
      </c>
      <c r="J25" s="193" t="s">
        <v>198</v>
      </c>
      <c r="K25" s="247">
        <f>H25+29</f>
        <v>44921</v>
      </c>
      <c r="L25" s="193" t="s">
        <v>198</v>
      </c>
      <c r="M25" s="193" t="s">
        <v>198</v>
      </c>
      <c r="N25" s="193" t="s">
        <v>198</v>
      </c>
      <c r="O25" s="193" t="s">
        <v>198</v>
      </c>
      <c r="P25" s="192">
        <f>H25+23</f>
        <v>44915</v>
      </c>
      <c r="Q25" s="190" t="s">
        <v>198</v>
      </c>
      <c r="R25" s="247">
        <f>H25+19</f>
        <v>44911</v>
      </c>
      <c r="S25" s="247" t="s">
        <v>198</v>
      </c>
      <c r="T25" s="407"/>
      <c r="U25" s="398"/>
      <c r="V25" s="399"/>
      <c r="W25" s="398"/>
    </row>
    <row r="26" spans="1:23" s="397" customFormat="1" ht="18" customHeight="1">
      <c r="A26" s="194" t="s">
        <v>397</v>
      </c>
      <c r="B26" s="431" t="s">
        <v>532</v>
      </c>
      <c r="C26" s="468">
        <v>44893</v>
      </c>
      <c r="D26" s="432" t="s">
        <v>31</v>
      </c>
      <c r="E26" s="434">
        <v>44895</v>
      </c>
      <c r="F26" s="428" t="str">
        <f>'FORMULA 1'!C10</f>
        <v>CMA CGM CHAMPS ELYSEES</v>
      </c>
      <c r="G26" s="408" t="str">
        <f>'FORMULA 1'!O10</f>
        <v>0FLDJW1MA</v>
      </c>
      <c r="H26" s="196" t="str">
        <f>'FORMULA 1'!W10</f>
        <v>27 Nov</v>
      </c>
      <c r="I26" s="197">
        <f>H26+30</f>
        <v>44922</v>
      </c>
      <c r="J26" s="197">
        <f>H26+26</f>
        <v>44918</v>
      </c>
      <c r="K26" s="193" t="s">
        <v>198</v>
      </c>
      <c r="L26" s="193" t="s">
        <v>198</v>
      </c>
      <c r="M26" s="193" t="s">
        <v>198</v>
      </c>
      <c r="N26" s="193" t="s">
        <v>198</v>
      </c>
      <c r="O26" s="193" t="s">
        <v>198</v>
      </c>
      <c r="P26" s="190" t="s">
        <v>198</v>
      </c>
      <c r="Q26" s="197">
        <f>H26+24</f>
        <v>44916</v>
      </c>
      <c r="R26" s="234" t="s">
        <v>198</v>
      </c>
      <c r="S26" s="197">
        <f>H26+21</f>
        <v>44913</v>
      </c>
      <c r="T26" s="397" t="s">
        <v>459</v>
      </c>
      <c r="U26" s="398"/>
      <c r="V26" s="398"/>
      <c r="W26" s="398"/>
    </row>
    <row r="27" spans="1:23" s="397" customFormat="1" ht="18" customHeight="1">
      <c r="A27" s="439" t="s">
        <v>406</v>
      </c>
      <c r="B27" s="440" t="s">
        <v>533</v>
      </c>
      <c r="C27" s="471">
        <v>44893</v>
      </c>
      <c r="D27" s="441" t="s">
        <v>31</v>
      </c>
      <c r="E27" s="442">
        <v>44895</v>
      </c>
      <c r="F27" s="508" t="str">
        <f>'FORMULA 1'!C15</f>
        <v>BLANK SAILING</v>
      </c>
      <c r="G27" s="509">
        <f>'FORMULA 1'!O15</f>
        <v>0</v>
      </c>
      <c r="H27" s="510">
        <f>'FORMULA 1'!W15</f>
        <v>44899</v>
      </c>
      <c r="I27" s="511">
        <f>H27+22</f>
        <v>44921</v>
      </c>
      <c r="J27" s="511">
        <f>H27+25</f>
        <v>44924</v>
      </c>
      <c r="K27" s="511">
        <f>H27+29</f>
        <v>44928</v>
      </c>
      <c r="L27" s="512" t="s">
        <v>198</v>
      </c>
      <c r="M27" s="512" t="s">
        <v>198</v>
      </c>
      <c r="N27" s="512" t="s">
        <v>198</v>
      </c>
      <c r="O27" s="512" t="s">
        <v>198</v>
      </c>
      <c r="P27" s="512" t="s">
        <v>198</v>
      </c>
      <c r="Q27" s="512" t="s">
        <v>198</v>
      </c>
      <c r="R27" s="512" t="s">
        <v>198</v>
      </c>
      <c r="S27" s="512" t="s">
        <v>198</v>
      </c>
      <c r="U27" s="398"/>
      <c r="V27" s="398"/>
      <c r="W27" s="398"/>
    </row>
    <row r="28" spans="1:23" s="397" customFormat="1" ht="18" hidden="1" customHeight="1">
      <c r="A28" s="387"/>
      <c r="B28" s="387"/>
      <c r="C28" s="388"/>
      <c r="D28" s="425"/>
      <c r="E28" s="388"/>
      <c r="F28" s="457" t="str">
        <f>'FORMULA 1'!C6</f>
        <v>OOCL SCANDINAVIA</v>
      </c>
      <c r="G28" s="463" t="str">
        <f>'FORMULA 1'!O6</f>
        <v>023W</v>
      </c>
      <c r="H28" s="427" t="str">
        <f>'FORMULA 1'!W6</f>
        <v>15 Dec</v>
      </c>
      <c r="I28" s="403" t="s">
        <v>198</v>
      </c>
      <c r="J28" s="403" t="s">
        <v>198</v>
      </c>
      <c r="K28" s="403" t="s">
        <v>198</v>
      </c>
      <c r="L28" s="404">
        <f>H28+20</f>
        <v>44930</v>
      </c>
      <c r="M28" s="404">
        <f>H28+23</f>
        <v>44933</v>
      </c>
      <c r="N28" s="404">
        <f>H28+26</f>
        <v>44936</v>
      </c>
      <c r="O28" s="404">
        <f>H28+31</f>
        <v>44941</v>
      </c>
      <c r="P28" s="403" t="s">
        <v>198</v>
      </c>
      <c r="Q28" s="403" t="s">
        <v>198</v>
      </c>
      <c r="R28" s="403" t="s">
        <v>198</v>
      </c>
      <c r="S28" s="403" t="s">
        <v>198</v>
      </c>
      <c r="U28" s="398"/>
      <c r="V28" s="398"/>
      <c r="W28" s="398"/>
    </row>
    <row r="29" spans="1:23" s="397" customFormat="1" ht="18" hidden="1" customHeight="1">
      <c r="A29" s="355"/>
      <c r="B29" s="355"/>
      <c r="C29" s="268"/>
      <c r="D29" s="426"/>
      <c r="E29" s="268"/>
      <c r="F29" s="458" t="str">
        <f>'FORMULA 1'!C26</f>
        <v>THALASSA MANA</v>
      </c>
      <c r="G29" s="362" t="str">
        <f>'FORMULA 1'!O26</f>
        <v>0632-041W</v>
      </c>
      <c r="H29" s="188" t="str">
        <f>'FORMULA 1'!W26</f>
        <v>08 Dec</v>
      </c>
      <c r="I29" s="189">
        <f>H29+28</f>
        <v>44931</v>
      </c>
      <c r="J29" s="189">
        <f>H29+25</f>
        <v>44928</v>
      </c>
      <c r="K29" s="189">
        <f>H29+22</f>
        <v>44925</v>
      </c>
      <c r="L29" s="190" t="s">
        <v>198</v>
      </c>
      <c r="M29" s="190" t="s">
        <v>198</v>
      </c>
      <c r="N29" s="190" t="s">
        <v>198</v>
      </c>
      <c r="O29" s="190" t="s">
        <v>198</v>
      </c>
      <c r="P29" s="190" t="s">
        <v>198</v>
      </c>
      <c r="Q29" s="190" t="s">
        <v>198</v>
      </c>
      <c r="R29" s="190" t="s">
        <v>198</v>
      </c>
      <c r="S29" s="190" t="s">
        <v>198</v>
      </c>
      <c r="U29" s="398"/>
      <c r="V29" s="398"/>
      <c r="W29" s="398"/>
    </row>
    <row r="30" spans="1:23" s="397" customFormat="1" ht="18" hidden="1" customHeight="1">
      <c r="A30" s="262" t="s">
        <v>396</v>
      </c>
      <c r="B30" s="430" t="s">
        <v>461</v>
      </c>
      <c r="C30" s="349">
        <v>44864</v>
      </c>
      <c r="D30" s="351" t="s">
        <v>79</v>
      </c>
      <c r="E30" s="349">
        <v>44803</v>
      </c>
      <c r="F30" s="459" t="str">
        <f>'FORMULA 1'!C21</f>
        <v>APL CHANGI</v>
      </c>
      <c r="G30" s="380" t="str">
        <f>'FORMULA 1'!O21</f>
        <v>0FMBNW1MA</v>
      </c>
      <c r="H30" s="191" t="str">
        <f>'FORMULA 1'!W21</f>
        <v>04 Dec</v>
      </c>
      <c r="I30" s="192">
        <f>H30+26</f>
        <v>44925</v>
      </c>
      <c r="J30" s="193" t="s">
        <v>198</v>
      </c>
      <c r="K30" s="247">
        <f>H30+29</f>
        <v>44928</v>
      </c>
      <c r="L30" s="193" t="s">
        <v>198</v>
      </c>
      <c r="M30" s="193" t="s">
        <v>198</v>
      </c>
      <c r="N30" s="193" t="s">
        <v>198</v>
      </c>
      <c r="O30" s="193" t="s">
        <v>198</v>
      </c>
      <c r="P30" s="192">
        <f>H30+23</f>
        <v>44922</v>
      </c>
      <c r="Q30" s="190" t="s">
        <v>198</v>
      </c>
      <c r="R30" s="247">
        <f>H30+19</f>
        <v>44918</v>
      </c>
      <c r="S30" s="247" t="s">
        <v>198</v>
      </c>
      <c r="T30" s="407"/>
      <c r="U30" s="398"/>
      <c r="V30" s="399"/>
      <c r="W30" s="398"/>
    </row>
    <row r="31" spans="1:23" s="397" customFormat="1" ht="18" hidden="1" customHeight="1">
      <c r="A31" s="194" t="s">
        <v>406</v>
      </c>
      <c r="B31" s="431" t="s">
        <v>462</v>
      </c>
      <c r="C31" s="468">
        <v>44865</v>
      </c>
      <c r="D31" s="432" t="s">
        <v>31</v>
      </c>
      <c r="E31" s="434">
        <v>44804</v>
      </c>
      <c r="F31" s="428" t="str">
        <f>'FORMULA 1'!C11</f>
        <v>CMA CGM LOUVRE</v>
      </c>
      <c r="G31" s="408" t="str">
        <f>'FORMULA 1'!O11</f>
        <v>0FLDNW1MA</v>
      </c>
      <c r="H31" s="196" t="str">
        <f>'FORMULA 1'!W11</f>
        <v>04 Dec</v>
      </c>
      <c r="I31" s="197">
        <f>H31+30</f>
        <v>44929</v>
      </c>
      <c r="J31" s="197">
        <f>H31+26</f>
        <v>44925</v>
      </c>
      <c r="K31" s="193" t="s">
        <v>198</v>
      </c>
      <c r="L31" s="193" t="s">
        <v>198</v>
      </c>
      <c r="M31" s="193" t="s">
        <v>198</v>
      </c>
      <c r="N31" s="193" t="s">
        <v>198</v>
      </c>
      <c r="O31" s="193" t="s">
        <v>198</v>
      </c>
      <c r="P31" s="190" t="s">
        <v>198</v>
      </c>
      <c r="Q31" s="197">
        <f>H31+24</f>
        <v>44923</v>
      </c>
      <c r="R31" s="234" t="s">
        <v>198</v>
      </c>
      <c r="S31" s="197">
        <f>H31+21</f>
        <v>44920</v>
      </c>
      <c r="U31" s="398"/>
      <c r="V31" s="398"/>
      <c r="W31" s="398"/>
    </row>
    <row r="32" spans="1:23" s="397" customFormat="1" ht="18" hidden="1" customHeight="1">
      <c r="A32" s="439" t="s">
        <v>397</v>
      </c>
      <c r="B32" s="440" t="s">
        <v>463</v>
      </c>
      <c r="C32" s="471">
        <v>44865</v>
      </c>
      <c r="D32" s="441" t="s">
        <v>31</v>
      </c>
      <c r="E32" s="442">
        <v>44804</v>
      </c>
      <c r="F32" s="429" t="str">
        <f>'FORMULA 1'!C16</f>
        <v>COSCO SHIPPING UNIVERSE</v>
      </c>
      <c r="G32" s="378" t="str">
        <f>'FORMULA 1'!O16</f>
        <v>021W</v>
      </c>
      <c r="H32" s="246" t="str">
        <f>'FORMULA 1'!W16</f>
        <v>11 Dec</v>
      </c>
      <c r="I32" s="353">
        <f>H32+22</f>
        <v>44928</v>
      </c>
      <c r="J32" s="198">
        <f>H32+25</f>
        <v>44931</v>
      </c>
      <c r="K32" s="198">
        <f>H32+29</f>
        <v>44935</v>
      </c>
      <c r="L32" s="199" t="s">
        <v>198</v>
      </c>
      <c r="M32" s="199" t="s">
        <v>198</v>
      </c>
      <c r="N32" s="199" t="s">
        <v>198</v>
      </c>
      <c r="O32" s="199" t="s">
        <v>198</v>
      </c>
      <c r="P32" s="199" t="s">
        <v>198</v>
      </c>
      <c r="Q32" s="199" t="s">
        <v>198</v>
      </c>
      <c r="R32" s="199" t="s">
        <v>198</v>
      </c>
      <c r="S32" s="199" t="s">
        <v>198</v>
      </c>
      <c r="U32" s="398"/>
      <c r="V32" s="398"/>
      <c r="W32" s="398"/>
    </row>
    <row r="33" spans="1:19" ht="18" customHeight="1">
      <c r="A33" s="200"/>
      <c r="B33" s="195"/>
      <c r="C33" s="361"/>
      <c r="D33" s="361"/>
      <c r="E33" s="372"/>
      <c r="F33" s="383"/>
      <c r="G33" s="384"/>
      <c r="H33" s="201"/>
      <c r="I33" s="385"/>
      <c r="J33" s="385"/>
      <c r="K33" s="385"/>
      <c r="L33" s="386"/>
      <c r="M33" s="386"/>
      <c r="N33" s="386"/>
      <c r="O33" s="386"/>
      <c r="P33" s="386"/>
      <c r="Q33" s="386"/>
      <c r="R33" s="386"/>
      <c r="S33" s="386"/>
    </row>
    <row r="34" spans="1:19" ht="17.25" customHeight="1">
      <c r="A34" s="90" t="s">
        <v>16</v>
      </c>
      <c r="B34" s="90"/>
      <c r="C34" s="91"/>
      <c r="D34" s="91"/>
      <c r="E34" s="102"/>
      <c r="F34" s="97"/>
      <c r="G34" s="160"/>
      <c r="I34" s="94"/>
      <c r="J34" s="94"/>
      <c r="K34" s="94"/>
      <c r="L34" s="94"/>
      <c r="M34" s="94"/>
      <c r="N34" s="94"/>
      <c r="O34" s="94"/>
      <c r="Q34" s="94"/>
    </row>
    <row r="35" spans="1:19" ht="17.25" customHeight="1">
      <c r="A35" s="161"/>
      <c r="C35" s="96"/>
      <c r="D35" s="96"/>
      <c r="E35" s="96"/>
      <c r="F35" s="97"/>
      <c r="G35" s="160"/>
      <c r="H35" s="207"/>
      <c r="I35" s="94"/>
      <c r="J35" s="94"/>
      <c r="K35" s="94"/>
      <c r="L35" s="94"/>
      <c r="M35" s="94"/>
      <c r="N35" s="94"/>
      <c r="O35" s="94"/>
      <c r="P35" s="94"/>
      <c r="Q35" s="94"/>
    </row>
    <row r="36" spans="1:19" ht="17.25" customHeight="1">
      <c r="A36" s="162" t="s">
        <v>162</v>
      </c>
      <c r="C36" s="96"/>
      <c r="D36" s="96"/>
      <c r="E36" s="92"/>
      <c r="F36" s="93"/>
      <c r="G36" s="159"/>
      <c r="H36" s="207"/>
      <c r="I36" s="335"/>
      <c r="J36" s="336"/>
      <c r="K36" s="336"/>
      <c r="L36" s="94"/>
      <c r="M36" s="94"/>
      <c r="N36" s="94"/>
      <c r="O36" s="94"/>
      <c r="P36" s="94"/>
      <c r="Q36" s="94"/>
    </row>
    <row r="37" spans="1:19" ht="17.25" customHeight="1">
      <c r="A37" s="3" t="s">
        <v>161</v>
      </c>
      <c r="C37" s="98"/>
      <c r="D37" s="98"/>
      <c r="E37" s="92"/>
      <c r="F37" s="93"/>
      <c r="G37" s="159"/>
      <c r="H37" s="207"/>
      <c r="I37" s="337"/>
      <c r="J37" s="337"/>
      <c r="K37" s="338"/>
      <c r="L37" s="94"/>
      <c r="M37" s="94"/>
      <c r="N37" s="94"/>
      <c r="O37" s="94"/>
      <c r="P37" s="94"/>
      <c r="Q37" s="94"/>
    </row>
    <row r="38" spans="1:19" ht="17.25" customHeight="1">
      <c r="B38" s="103"/>
      <c r="C38" s="208"/>
      <c r="D38" s="208"/>
      <c r="E38" s="92"/>
      <c r="F38" s="93"/>
      <c r="G38" s="159"/>
      <c r="H38" s="207"/>
      <c r="I38" s="337"/>
      <c r="J38" s="337"/>
      <c r="K38" s="338"/>
      <c r="L38" s="94"/>
      <c r="M38" s="94"/>
      <c r="N38" s="94"/>
      <c r="O38" s="94"/>
      <c r="P38" s="94"/>
      <c r="Q38" s="94"/>
    </row>
    <row r="39" spans="1:19" ht="17.25" customHeight="1">
      <c r="A39" s="99" t="s">
        <v>227</v>
      </c>
      <c r="B39" s="104"/>
      <c r="C39" s="96"/>
      <c r="D39" s="96"/>
      <c r="E39" s="92"/>
      <c r="F39" s="100"/>
      <c r="G39" s="227"/>
      <c r="H39" s="209"/>
      <c r="I39" s="337"/>
      <c r="J39" s="337"/>
      <c r="K39" s="338"/>
      <c r="L39" s="94"/>
      <c r="M39" s="94"/>
      <c r="N39" s="94"/>
      <c r="O39" s="94"/>
      <c r="P39" s="105"/>
      <c r="Q39" s="94"/>
    </row>
    <row r="40" spans="1:19" ht="17.25" customHeight="1">
      <c r="A40" s="99" t="s">
        <v>199</v>
      </c>
      <c r="B40" s="106"/>
      <c r="F40" s="211"/>
      <c r="G40" s="228"/>
      <c r="H40" s="207"/>
      <c r="I40" s="337"/>
      <c r="J40" s="337"/>
      <c r="K40" s="338"/>
      <c r="L40" s="94"/>
      <c r="M40" s="94"/>
      <c r="N40" s="94"/>
      <c r="O40" s="94"/>
      <c r="P40" s="94"/>
      <c r="Q40" s="94"/>
    </row>
    <row r="41" spans="1:19" ht="15" customHeight="1">
      <c r="A41" s="107"/>
      <c r="B41" s="96"/>
      <c r="F41" s="97"/>
      <c r="G41" s="160"/>
      <c r="H41" s="207"/>
      <c r="I41" s="337"/>
      <c r="J41" s="337"/>
      <c r="K41" s="338"/>
      <c r="L41" s="94"/>
      <c r="M41" s="94"/>
      <c r="P41" s="94"/>
    </row>
    <row r="42" spans="1:19" ht="15" customHeight="1">
      <c r="A42" s="212"/>
      <c r="B42" s="212"/>
      <c r="C42" s="212"/>
      <c r="D42" s="212"/>
      <c r="E42" s="212"/>
      <c r="F42" s="212"/>
      <c r="G42" s="229"/>
      <c r="H42" s="207"/>
      <c r="I42" s="94"/>
      <c r="L42" s="94"/>
      <c r="M42" s="94"/>
      <c r="P42" s="94"/>
    </row>
    <row r="43" spans="1:19" ht="15">
      <c r="A43" s="213"/>
      <c r="B43" s="213"/>
      <c r="C43" s="213"/>
      <c r="D43" s="213"/>
      <c r="E43" s="213"/>
      <c r="F43" s="213"/>
      <c r="G43" s="230"/>
      <c r="H43" s="214"/>
      <c r="I43" s="214"/>
      <c r="L43" s="214"/>
      <c r="M43" s="214"/>
      <c r="N43" s="214"/>
      <c r="O43" s="214"/>
      <c r="P43" s="214"/>
    </row>
    <row r="44" spans="1:19" ht="15" customHeight="1">
      <c r="A44" s="215"/>
      <c r="B44" s="216"/>
      <c r="C44" s="216"/>
      <c r="D44" s="216"/>
      <c r="E44" s="216"/>
      <c r="F44" s="216"/>
      <c r="G44" s="216"/>
      <c r="H44" s="207"/>
      <c r="I44" s="94"/>
      <c r="L44" s="94"/>
      <c r="M44" s="94"/>
      <c r="P44" s="94"/>
    </row>
    <row r="45" spans="1:19">
      <c r="A45" s="217"/>
      <c r="B45" s="217"/>
      <c r="C45" s="217"/>
      <c r="D45" s="217"/>
      <c r="E45" s="217"/>
      <c r="F45" s="217"/>
      <c r="G45" s="231"/>
      <c r="H45" s="218"/>
    </row>
    <row r="46" spans="1:19" ht="15">
      <c r="A46" s="219"/>
      <c r="B46" s="220"/>
      <c r="C46" s="220"/>
      <c r="D46" s="220"/>
      <c r="E46" s="221"/>
      <c r="F46" s="221"/>
      <c r="G46" s="224"/>
    </row>
    <row r="47" spans="1:19">
      <c r="A47" s="222"/>
      <c r="B47" s="222"/>
      <c r="C47" s="222"/>
      <c r="D47" s="222"/>
      <c r="E47" s="221"/>
      <c r="F47" s="221"/>
      <c r="G47" s="224"/>
    </row>
    <row r="48" spans="1:19">
      <c r="A48" s="223"/>
      <c r="B48" s="222"/>
      <c r="C48" s="223"/>
      <c r="D48" s="222"/>
      <c r="E48" s="221"/>
      <c r="F48" s="221"/>
      <c r="G48" s="224"/>
    </row>
    <row r="49" spans="1:7">
      <c r="A49" s="223"/>
      <c r="B49" s="222"/>
      <c r="C49" s="223"/>
      <c r="D49" s="222"/>
      <c r="E49" s="221"/>
      <c r="F49" s="221"/>
      <c r="G49" s="224"/>
    </row>
    <row r="50" spans="1:7">
      <c r="A50" s="223"/>
      <c r="B50" s="222"/>
      <c r="C50" s="223"/>
      <c r="D50" s="222"/>
      <c r="E50" s="221"/>
      <c r="F50" s="221"/>
      <c r="G50" s="224"/>
    </row>
    <row r="51" spans="1:7">
      <c r="A51" s="223"/>
      <c r="B51" s="222"/>
      <c r="C51" s="223"/>
      <c r="D51" s="222"/>
      <c r="E51" s="221"/>
      <c r="F51" s="221"/>
      <c r="G51" s="224"/>
    </row>
    <row r="52" spans="1:7">
      <c r="A52" s="223"/>
      <c r="B52" s="222"/>
      <c r="C52" s="223"/>
      <c r="D52" s="222"/>
      <c r="E52" s="221"/>
      <c r="F52" s="221"/>
      <c r="G52" s="224"/>
    </row>
    <row r="55" spans="1:7" ht="15">
      <c r="A55" s="224"/>
      <c r="B55" s="187"/>
      <c r="C55" s="207"/>
    </row>
    <row r="56" spans="1:7" ht="15">
      <c r="A56" s="224"/>
      <c r="B56" s="170"/>
      <c r="C56" s="169"/>
      <c r="D56" s="169"/>
      <c r="E56" s="169"/>
      <c r="F56" s="169"/>
    </row>
    <row r="57" spans="1:7" ht="15">
      <c r="A57" s="224"/>
      <c r="B57" s="170"/>
      <c r="C57" s="207"/>
    </row>
    <row r="58" spans="1:7" ht="15">
      <c r="A58" s="224"/>
      <c r="B58" s="170"/>
      <c r="C58" s="207"/>
    </row>
    <row r="59" spans="1:7" ht="15">
      <c r="A59" s="224"/>
      <c r="B59" s="170"/>
      <c r="C59" s="207"/>
    </row>
    <row r="60" spans="1:7" ht="15">
      <c r="A60" s="224"/>
      <c r="B60" s="170"/>
      <c r="C60" s="207"/>
    </row>
    <row r="61" spans="1:7" ht="15">
      <c r="A61" s="224"/>
      <c r="B61" s="170"/>
      <c r="C61" s="207"/>
    </row>
    <row r="62" spans="1:7" ht="15">
      <c r="A62" s="224"/>
      <c r="B62" s="170"/>
      <c r="C62" s="207"/>
    </row>
    <row r="63" spans="1:7" ht="15">
      <c r="A63" s="224"/>
      <c r="B63" s="170"/>
      <c r="C63" s="169"/>
      <c r="D63" s="171"/>
      <c r="E63" s="169"/>
      <c r="F63" s="169"/>
      <c r="G63" s="170"/>
    </row>
    <row r="64" spans="1:7" ht="15">
      <c r="A64" s="224"/>
      <c r="B64" s="170"/>
      <c r="C64" s="207"/>
    </row>
    <row r="65" spans="1:5" ht="15">
      <c r="A65" s="224"/>
      <c r="B65" s="170"/>
      <c r="C65" s="207"/>
    </row>
    <row r="66" spans="1:5" ht="15">
      <c r="A66" s="224"/>
      <c r="B66" s="170"/>
      <c r="C66" s="207"/>
    </row>
    <row r="67" spans="1:5" ht="15">
      <c r="A67" s="224"/>
      <c r="B67" s="170"/>
      <c r="C67" s="207"/>
    </row>
    <row r="68" spans="1:5" ht="15">
      <c r="A68" s="224"/>
      <c r="B68" s="170"/>
      <c r="C68" s="207"/>
    </row>
    <row r="69" spans="1:5" ht="15">
      <c r="A69" s="224"/>
      <c r="B69" s="170"/>
      <c r="C69" s="207"/>
    </row>
    <row r="70" spans="1:5" ht="15">
      <c r="A70" s="224"/>
      <c r="B70" s="170"/>
      <c r="C70" s="169"/>
      <c r="D70" s="169"/>
      <c r="E70" s="169"/>
    </row>
    <row r="71" spans="1:5" ht="15">
      <c r="A71" s="224"/>
      <c r="B71" s="170"/>
      <c r="C71" s="207"/>
    </row>
    <row r="72" spans="1:5" ht="15">
      <c r="A72" s="224"/>
      <c r="B72" s="170"/>
      <c r="C72" s="207"/>
    </row>
    <row r="73" spans="1:5" ht="15">
      <c r="A73" s="224"/>
      <c r="B73" s="170"/>
      <c r="C73" s="207"/>
    </row>
    <row r="74" spans="1:5" ht="15">
      <c r="A74" s="224"/>
      <c r="B74" s="170"/>
      <c r="C74" s="207"/>
    </row>
  </sheetData>
  <sheetProtection formatCells="0" selectLockedCells="1" selectUnlockedCells="1"/>
  <mergeCells count="7">
    <mergeCell ref="A6:B7"/>
    <mergeCell ref="I6:S6"/>
    <mergeCell ref="B1:S1"/>
    <mergeCell ref="B2:S2"/>
    <mergeCell ref="H6:H7"/>
    <mergeCell ref="C6:D6"/>
    <mergeCell ref="F6:G7"/>
  </mergeCells>
  <conditionalFormatting sqref="T25">
    <cfRule type="duplicateValues" dxfId="21" priority="23"/>
  </conditionalFormatting>
  <conditionalFormatting sqref="T34:T1048576 T1:T7 T20:T24 T26:T27 T16:T17 T11 T13">
    <cfRule type="duplicateValues" dxfId="20" priority="41"/>
  </conditionalFormatting>
  <conditionalFormatting sqref="T9">
    <cfRule type="duplicateValues" dxfId="19" priority="18"/>
  </conditionalFormatting>
  <conditionalFormatting sqref="T14">
    <cfRule type="duplicateValues" dxfId="18" priority="17"/>
  </conditionalFormatting>
  <conditionalFormatting sqref="T10">
    <cfRule type="duplicateValues" dxfId="17" priority="13"/>
  </conditionalFormatting>
  <conditionalFormatting sqref="T33">
    <cfRule type="duplicateValues" dxfId="16" priority="48"/>
  </conditionalFormatting>
  <conditionalFormatting sqref="T8">
    <cfRule type="duplicateValues" dxfId="15" priority="7"/>
  </conditionalFormatting>
  <conditionalFormatting sqref="T18">
    <cfRule type="duplicateValues" dxfId="14" priority="6"/>
  </conditionalFormatting>
  <conditionalFormatting sqref="T19">
    <cfRule type="duplicateValues" dxfId="13" priority="5"/>
  </conditionalFormatting>
  <conditionalFormatting sqref="T15">
    <cfRule type="duplicateValues" dxfId="12" priority="4"/>
  </conditionalFormatting>
  <conditionalFormatting sqref="T12">
    <cfRule type="duplicateValues" dxfId="11" priority="3"/>
  </conditionalFormatting>
  <conditionalFormatting sqref="T30">
    <cfRule type="duplicateValues" dxfId="10" priority="1"/>
  </conditionalFormatting>
  <conditionalFormatting sqref="T28:T29 T31:T32">
    <cfRule type="duplicateValues" dxfId="9" priority="2"/>
  </conditionalFormatting>
  <hyperlinks>
    <hyperlink ref="A4" location="MENU!A1" display="BACK TO MENU"/>
  </hyperlinks>
  <printOptions horizontalCentered="1" verticalCentered="1"/>
  <pageMargins left="0" right="0" top="0" bottom="0" header="0" footer="0"/>
  <pageSetup paperSize="9" scale="49" orientation="landscape" horizontalDpi="204" verticalDpi="196" r:id="rId1"/>
  <headerFooter alignWithMargins="0">
    <oddHeader xml:space="preserve">&amp;L
&amp;R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75"/>
  <sheetViews>
    <sheetView showGridLines="0" tabSelected="1" topLeftCell="B1" zoomScale="70" zoomScaleNormal="70" zoomScaleSheetLayoutView="70" workbookViewId="0">
      <selection activeCell="H42" sqref="H42"/>
    </sheetView>
  </sheetViews>
  <sheetFormatPr defaultColWidth="8" defaultRowHeight="14.25"/>
  <cols>
    <col min="1" max="1" width="38.33203125" style="172" customWidth="1"/>
    <col min="2" max="2" width="10.77734375" style="172" bestFit="1" customWidth="1"/>
    <col min="3" max="3" width="9.33203125" style="202" bestFit="1" customWidth="1"/>
    <col min="4" max="4" width="5.77734375" style="210" bestFit="1" customWidth="1"/>
    <col min="5" max="5" width="8" style="210" bestFit="1" customWidth="1"/>
    <col min="6" max="6" width="30.77734375" style="210" bestFit="1" customWidth="1"/>
    <col min="7" max="7" width="14.77734375" style="259" bestFit="1" customWidth="1"/>
    <col min="8" max="8" width="9.33203125" style="202" customWidth="1"/>
    <col min="9" max="9" width="10.6640625" style="92" bestFit="1" customWidth="1"/>
    <col min="10" max="10" width="9" style="232" bestFit="1" customWidth="1"/>
    <col min="11" max="11" width="16.33203125" style="92" bestFit="1" customWidth="1"/>
    <col min="12" max="12" width="7.33203125" style="92" bestFit="1" customWidth="1"/>
    <col min="13" max="13" width="10" style="92" bestFit="1" customWidth="1"/>
    <col min="14" max="14" width="10.109375" style="92" bestFit="1" customWidth="1"/>
    <col min="15" max="15" width="12.33203125" style="92" bestFit="1" customWidth="1"/>
    <col min="16" max="16" width="14.33203125" style="92" bestFit="1" customWidth="1"/>
    <col min="17" max="17" width="9" style="92" bestFit="1" customWidth="1"/>
    <col min="18" max="18" width="14.33203125" style="92" bestFit="1" customWidth="1"/>
    <col min="19" max="19" width="10.109375" style="92" bestFit="1" customWidth="1"/>
    <col min="20" max="20" width="12.109375" style="92" bestFit="1" customWidth="1"/>
    <col min="21" max="21" width="8.6640625" style="92" bestFit="1" customWidth="1"/>
    <col min="22" max="23" width="9" style="232" bestFit="1" customWidth="1"/>
    <col min="24" max="24" width="8.77734375" style="232" customWidth="1"/>
    <col min="25" max="25" width="7.77734375" style="232" hidden="1" customWidth="1"/>
    <col min="26" max="26" width="6" style="92" bestFit="1" customWidth="1"/>
    <col min="27" max="16384" width="8" style="92"/>
  </cols>
  <sheetData>
    <row r="1" spans="1:32" ht="26.25">
      <c r="B1" s="544" t="s">
        <v>42</v>
      </c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</row>
    <row r="2" spans="1:32" ht="20.25" customHeight="1">
      <c r="B2" s="545" t="s">
        <v>233</v>
      </c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</row>
    <row r="3" spans="1:32" ht="15">
      <c r="A3" s="174"/>
      <c r="B3" s="175"/>
      <c r="C3" s="175"/>
      <c r="D3" s="175"/>
      <c r="E3" s="175"/>
      <c r="F3" s="175"/>
      <c r="G3" s="248"/>
      <c r="H3" s="175"/>
    </row>
    <row r="4" spans="1:32" ht="24" customHeight="1">
      <c r="A4" s="101" t="s">
        <v>8</v>
      </c>
      <c r="B4" s="177"/>
      <c r="C4" s="178"/>
      <c r="D4" s="179"/>
      <c r="E4" s="179"/>
      <c r="F4" s="180"/>
      <c r="G4" s="249"/>
      <c r="H4" s="181"/>
    </row>
    <row r="5" spans="1:32" ht="17.25" customHeight="1">
      <c r="A5" s="185"/>
      <c r="B5" s="177"/>
      <c r="C5" s="178"/>
      <c r="D5" s="179"/>
      <c r="E5" s="179"/>
      <c r="F5" s="179"/>
      <c r="G5" s="250"/>
      <c r="H5" s="181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</row>
    <row r="6" spans="1:32" s="397" customFormat="1" ht="27" customHeight="1">
      <c r="A6" s="539" t="s">
        <v>402</v>
      </c>
      <c r="B6" s="540"/>
      <c r="C6" s="549"/>
      <c r="D6" s="554"/>
      <c r="E6" s="356" t="s">
        <v>0</v>
      </c>
      <c r="F6" s="550" t="s">
        <v>159</v>
      </c>
      <c r="G6" s="555"/>
      <c r="H6" s="558" t="s">
        <v>235</v>
      </c>
      <c r="I6" s="543" t="s">
        <v>230</v>
      </c>
      <c r="J6" s="543"/>
      <c r="K6" s="543"/>
      <c r="L6" s="543"/>
      <c r="M6" s="543"/>
      <c r="N6" s="543"/>
      <c r="O6" s="543"/>
      <c r="P6" s="543"/>
      <c r="Q6" s="543"/>
      <c r="R6" s="543"/>
      <c r="S6" s="543"/>
      <c r="T6" s="543"/>
      <c r="U6" s="543"/>
      <c r="V6" s="543"/>
      <c r="W6" s="543"/>
      <c r="X6" s="543"/>
      <c r="Y6" s="543"/>
    </row>
    <row r="7" spans="1:32" s="411" customFormat="1" ht="30">
      <c r="A7" s="541"/>
      <c r="B7" s="542"/>
      <c r="C7" s="358" t="s">
        <v>29</v>
      </c>
      <c r="D7" s="163" t="s">
        <v>225</v>
      </c>
      <c r="E7" s="359" t="s">
        <v>160</v>
      </c>
      <c r="F7" s="556"/>
      <c r="G7" s="557"/>
      <c r="H7" s="547"/>
      <c r="I7" s="389" t="s">
        <v>12</v>
      </c>
      <c r="J7" s="390" t="s">
        <v>234</v>
      </c>
      <c r="K7" s="391" t="s">
        <v>9</v>
      </c>
      <c r="L7" s="392" t="s">
        <v>1</v>
      </c>
      <c r="M7" s="389" t="s">
        <v>11</v>
      </c>
      <c r="N7" s="389" t="s">
        <v>15</v>
      </c>
      <c r="O7" s="389" t="s">
        <v>10</v>
      </c>
      <c r="P7" s="393" t="s">
        <v>47</v>
      </c>
      <c r="Q7" s="389" t="s">
        <v>36</v>
      </c>
      <c r="R7" s="394" t="s">
        <v>224</v>
      </c>
      <c r="S7" s="394" t="s">
        <v>223</v>
      </c>
      <c r="T7" s="389" t="s">
        <v>48</v>
      </c>
      <c r="U7" s="389" t="s">
        <v>32</v>
      </c>
      <c r="V7" s="389" t="s">
        <v>13</v>
      </c>
      <c r="W7" s="389" t="s">
        <v>38</v>
      </c>
      <c r="X7" s="389" t="s">
        <v>50</v>
      </c>
      <c r="Y7" s="389" t="s">
        <v>51</v>
      </c>
    </row>
    <row r="8" spans="1:32" s="397" customFormat="1" ht="18" customHeight="1">
      <c r="A8" s="360"/>
      <c r="B8" s="387"/>
      <c r="C8" s="469"/>
      <c r="D8" s="425"/>
      <c r="E8" s="367"/>
      <c r="F8" s="452" t="str">
        <f>'FORMULA 2'!C7</f>
        <v>CMA CGM EVERGLADE</v>
      </c>
      <c r="G8" s="453" t="str">
        <f>'FORMULA 2'!O7</f>
        <v>0MEDJW1MA</v>
      </c>
      <c r="H8" s="368" t="str">
        <f>'FORMULA 2'!W7</f>
        <v>11 Nov</v>
      </c>
      <c r="I8" s="412" t="s">
        <v>198</v>
      </c>
      <c r="J8" s="235">
        <f>H8+15</f>
        <v>44891</v>
      </c>
      <c r="K8" s="352">
        <f>H8+25</f>
        <v>44901</v>
      </c>
      <c r="L8" s="234">
        <f>H8+22</f>
        <v>44898</v>
      </c>
      <c r="M8" s="234">
        <f>H8+19</f>
        <v>44895</v>
      </c>
      <c r="N8" s="234" t="s">
        <v>198</v>
      </c>
      <c r="O8" s="234">
        <f>H8+20</f>
        <v>44896</v>
      </c>
      <c r="P8" s="234" t="s">
        <v>198</v>
      </c>
      <c r="Q8" s="234" t="s">
        <v>198</v>
      </c>
      <c r="R8" s="234" t="s">
        <v>198</v>
      </c>
      <c r="S8" s="234" t="s">
        <v>198</v>
      </c>
      <c r="T8" s="234" t="s">
        <v>198</v>
      </c>
      <c r="U8" s="234" t="s">
        <v>198</v>
      </c>
      <c r="V8" s="234" t="s">
        <v>198</v>
      </c>
      <c r="W8" s="234" t="s">
        <v>198</v>
      </c>
      <c r="X8" s="234" t="s">
        <v>198</v>
      </c>
      <c r="Y8" s="234" t="s">
        <v>198</v>
      </c>
      <c r="Z8" s="406" t="s">
        <v>82</v>
      </c>
      <c r="AB8" s="413"/>
    </row>
    <row r="9" spans="1:32" s="397" customFormat="1" ht="18" customHeight="1">
      <c r="A9" s="355"/>
      <c r="B9" s="355"/>
      <c r="C9" s="268"/>
      <c r="D9" s="426"/>
      <c r="E9" s="268"/>
      <c r="F9" s="373" t="str">
        <f>'FORMULA 2'!C12</f>
        <v>CMA CGM JACQUES JOSEPH</v>
      </c>
      <c r="G9" s="374" t="str">
        <f>'FORMULA 2'!O12</f>
        <v>0BXDPW1MA</v>
      </c>
      <c r="H9" s="381" t="str">
        <f>'FORMULA 2'!W12</f>
        <v>11 Nov</v>
      </c>
      <c r="I9" s="263" t="s">
        <v>198</v>
      </c>
      <c r="J9" s="263" t="s">
        <v>198</v>
      </c>
      <c r="K9" s="444" t="s">
        <v>198</v>
      </c>
      <c r="L9" s="263" t="s">
        <v>198</v>
      </c>
      <c r="M9" s="263" t="s">
        <v>198</v>
      </c>
      <c r="N9" s="263" t="s">
        <v>198</v>
      </c>
      <c r="O9" s="263" t="s">
        <v>198</v>
      </c>
      <c r="P9" s="263">
        <f>H9+14</f>
        <v>44890</v>
      </c>
      <c r="Q9" s="263">
        <f>H9+16</f>
        <v>44892</v>
      </c>
      <c r="R9" s="263">
        <f>H9+21</f>
        <v>44897</v>
      </c>
      <c r="S9" s="263">
        <f>H9+22</f>
        <v>44898</v>
      </c>
      <c r="T9" s="263">
        <f>H9+24</f>
        <v>44900</v>
      </c>
      <c r="U9" s="263">
        <f>H9+26</f>
        <v>44902</v>
      </c>
      <c r="V9" s="263" t="s">
        <v>198</v>
      </c>
      <c r="W9" s="263" t="s">
        <v>198</v>
      </c>
      <c r="X9" s="263" t="s">
        <v>198</v>
      </c>
      <c r="Y9" s="263" t="s">
        <v>198</v>
      </c>
      <c r="Z9" s="414" t="s">
        <v>49</v>
      </c>
      <c r="AA9" s="415"/>
      <c r="AB9" s="416"/>
      <c r="AC9" s="417"/>
      <c r="AD9" s="417"/>
      <c r="AE9" s="418"/>
      <c r="AF9" s="417"/>
    </row>
    <row r="10" spans="1:32" s="397" customFormat="1" ht="18" customHeight="1">
      <c r="A10" s="262" t="s">
        <v>398</v>
      </c>
      <c r="B10" s="430" t="s">
        <v>521</v>
      </c>
      <c r="C10" s="349">
        <v>44871</v>
      </c>
      <c r="D10" s="351" t="s">
        <v>79</v>
      </c>
      <c r="E10" s="349">
        <v>44873</v>
      </c>
      <c r="F10" s="369" t="str">
        <f>'NORTH EUROPE via SIN'!F12</f>
        <v>CSCL GLOBE</v>
      </c>
      <c r="G10" s="251" t="str">
        <f>'NORTH EUROPE via SIN'!G12</f>
        <v>053W</v>
      </c>
      <c r="H10" s="201" t="str">
        <f>'NORTH EUROPE via SIN'!H12</f>
        <v>12 Nov</v>
      </c>
      <c r="I10" s="420">
        <f>H10+15</f>
        <v>44892</v>
      </c>
      <c r="J10" s="199" t="s">
        <v>198</v>
      </c>
      <c r="K10" s="267" t="s">
        <v>198</v>
      </c>
      <c r="L10" s="199" t="s">
        <v>198</v>
      </c>
      <c r="M10" s="199" t="s">
        <v>198</v>
      </c>
      <c r="N10" s="199" t="s">
        <v>198</v>
      </c>
      <c r="O10" s="199" t="s">
        <v>198</v>
      </c>
      <c r="P10" s="199" t="s">
        <v>198</v>
      </c>
      <c r="Q10" s="199" t="s">
        <v>198</v>
      </c>
      <c r="R10" s="199" t="s">
        <v>198</v>
      </c>
      <c r="S10" s="199" t="s">
        <v>198</v>
      </c>
      <c r="T10" s="199" t="s">
        <v>198</v>
      </c>
      <c r="U10" s="199" t="s">
        <v>198</v>
      </c>
      <c r="V10" s="199" t="s">
        <v>198</v>
      </c>
      <c r="W10" s="199" t="s">
        <v>198</v>
      </c>
      <c r="X10" s="199" t="s">
        <v>198</v>
      </c>
      <c r="Y10" s="199" t="s">
        <v>198</v>
      </c>
      <c r="Z10" s="397" t="s">
        <v>71</v>
      </c>
    </row>
    <row r="11" spans="1:32" s="397" customFormat="1" ht="18" customHeight="1">
      <c r="A11" s="456" t="s">
        <v>522</v>
      </c>
      <c r="B11" s="431" t="s">
        <v>523</v>
      </c>
      <c r="C11" s="468">
        <v>44872</v>
      </c>
      <c r="D11" s="432" t="s">
        <v>31</v>
      </c>
      <c r="E11" s="434">
        <v>44874</v>
      </c>
      <c r="F11" s="375" t="str">
        <f>'FORMULA 2'!C17</f>
        <v>EVER LIBERAL</v>
      </c>
      <c r="G11" s="376" t="str">
        <f>'FORMULA 2'!O17</f>
        <v>051W</v>
      </c>
      <c r="H11" s="354" t="str">
        <f>'FORMULA 2'!W17</f>
        <v>15 Nov</v>
      </c>
      <c r="I11" s="193" t="s">
        <v>198</v>
      </c>
      <c r="J11" s="264">
        <f>H11+16</f>
        <v>44896</v>
      </c>
      <c r="K11" s="193" t="s">
        <v>198</v>
      </c>
      <c r="L11" s="193" t="s">
        <v>198</v>
      </c>
      <c r="M11" s="193" t="s">
        <v>198</v>
      </c>
      <c r="N11" s="193" t="s">
        <v>198</v>
      </c>
      <c r="O11" s="193" t="s">
        <v>198</v>
      </c>
      <c r="P11" s="193" t="s">
        <v>198</v>
      </c>
      <c r="Q11" s="193" t="s">
        <v>198</v>
      </c>
      <c r="R11" s="193" t="s">
        <v>198</v>
      </c>
      <c r="S11" s="193" t="s">
        <v>198</v>
      </c>
      <c r="T11" s="193" t="s">
        <v>198</v>
      </c>
      <c r="U11" s="193" t="s">
        <v>198</v>
      </c>
      <c r="V11" s="264">
        <f>H11+19</f>
        <v>44899</v>
      </c>
      <c r="W11" s="264">
        <f>H11+22</f>
        <v>44902</v>
      </c>
      <c r="X11" s="264">
        <f>H11+24</f>
        <v>44904</v>
      </c>
      <c r="Y11" s="199" t="s">
        <v>198</v>
      </c>
      <c r="Z11" s="419" t="s">
        <v>83</v>
      </c>
      <c r="AA11" s="415"/>
    </row>
    <row r="12" spans="1:32" s="397" customFormat="1" ht="18" customHeight="1">
      <c r="A12" s="435" t="s">
        <v>406</v>
      </c>
      <c r="B12" s="436" t="s">
        <v>524</v>
      </c>
      <c r="C12" s="470">
        <v>44872</v>
      </c>
      <c r="D12" s="437" t="s">
        <v>31</v>
      </c>
      <c r="E12" s="438">
        <v>44874</v>
      </c>
      <c r="F12" s="377" t="str">
        <f>'FORMULA 2'!C2</f>
        <v>EVER LEGION</v>
      </c>
      <c r="G12" s="464" t="str">
        <f>'FORMULA 2'!O2</f>
        <v>0567-048W</v>
      </c>
      <c r="H12" s="261" t="str">
        <f>'FORMULA 2'!W2</f>
        <v>08 Nov</v>
      </c>
      <c r="I12" s="421">
        <f>H12+15</f>
        <v>44888</v>
      </c>
      <c r="J12" s="265" t="s">
        <v>198</v>
      </c>
      <c r="K12" s="382">
        <f>H12+20</f>
        <v>44893</v>
      </c>
      <c r="L12" s="266">
        <f>H12+23</f>
        <v>44896</v>
      </c>
      <c r="M12" s="266">
        <f>H12+25</f>
        <v>44898</v>
      </c>
      <c r="N12" s="266">
        <f>H12+18</f>
        <v>44891</v>
      </c>
      <c r="O12" s="265" t="s">
        <v>198</v>
      </c>
      <c r="P12" s="265" t="s">
        <v>198</v>
      </c>
      <c r="Q12" s="265" t="s">
        <v>198</v>
      </c>
      <c r="R12" s="265" t="s">
        <v>198</v>
      </c>
      <c r="S12" s="265" t="s">
        <v>198</v>
      </c>
      <c r="T12" s="265" t="s">
        <v>198</v>
      </c>
      <c r="U12" s="265" t="s">
        <v>198</v>
      </c>
      <c r="V12" s="265" t="s">
        <v>198</v>
      </c>
      <c r="W12" s="265" t="s">
        <v>198</v>
      </c>
      <c r="X12" s="265" t="s">
        <v>198</v>
      </c>
      <c r="Y12" s="265" t="s">
        <v>198</v>
      </c>
      <c r="Z12" s="397" t="s">
        <v>81</v>
      </c>
    </row>
    <row r="13" spans="1:32" s="397" customFormat="1" ht="18" customHeight="1">
      <c r="A13" s="360"/>
      <c r="B13" s="387"/>
      <c r="C13" s="469"/>
      <c r="D13" s="425"/>
      <c r="E13" s="367"/>
      <c r="F13" s="452" t="str">
        <f>'FORMULA 2'!C8</f>
        <v>CMA CGM INTEGRITY</v>
      </c>
      <c r="G13" s="453" t="str">
        <f>'FORMULA 2'!O8</f>
        <v>0MEDLW1MA</v>
      </c>
      <c r="H13" s="368" t="str">
        <f>'FORMULA 2'!W8</f>
        <v>20 Nov</v>
      </c>
      <c r="I13" s="412" t="s">
        <v>198</v>
      </c>
      <c r="J13" s="235">
        <f>H13+15</f>
        <v>44900</v>
      </c>
      <c r="K13" s="352">
        <f>H13+25</f>
        <v>44910</v>
      </c>
      <c r="L13" s="234">
        <f>H13+22</f>
        <v>44907</v>
      </c>
      <c r="M13" s="234">
        <f>H13+19</f>
        <v>44904</v>
      </c>
      <c r="N13" s="234" t="s">
        <v>198</v>
      </c>
      <c r="O13" s="234">
        <f>H13+20</f>
        <v>44905</v>
      </c>
      <c r="P13" s="234" t="s">
        <v>198</v>
      </c>
      <c r="Q13" s="234" t="s">
        <v>198</v>
      </c>
      <c r="R13" s="234" t="s">
        <v>198</v>
      </c>
      <c r="S13" s="234" t="s">
        <v>198</v>
      </c>
      <c r="T13" s="234" t="s">
        <v>198</v>
      </c>
      <c r="U13" s="234" t="s">
        <v>198</v>
      </c>
      <c r="V13" s="234" t="s">
        <v>198</v>
      </c>
      <c r="W13" s="234" t="s">
        <v>198</v>
      </c>
      <c r="X13" s="234" t="s">
        <v>198</v>
      </c>
      <c r="Y13" s="235" t="s">
        <v>198</v>
      </c>
    </row>
    <row r="14" spans="1:32" s="119" customFormat="1" ht="18" customHeight="1">
      <c r="A14" s="355"/>
      <c r="B14" s="355"/>
      <c r="C14" s="268"/>
      <c r="D14" s="426"/>
      <c r="E14" s="268"/>
      <c r="F14" s="498" t="str">
        <f>'FORMULA 2'!C13</f>
        <v>BLANK</v>
      </c>
      <c r="G14" s="499">
        <f>'FORMULA 2'!O13</f>
        <v>0</v>
      </c>
      <c r="H14" s="500">
        <f>'FORMULA 2'!W13</f>
        <v>44882</v>
      </c>
      <c r="I14" s="501" t="s">
        <v>198</v>
      </c>
      <c r="J14" s="501" t="s">
        <v>198</v>
      </c>
      <c r="K14" s="502" t="s">
        <v>198</v>
      </c>
      <c r="L14" s="501" t="s">
        <v>198</v>
      </c>
      <c r="M14" s="501" t="s">
        <v>198</v>
      </c>
      <c r="N14" s="501" t="s">
        <v>198</v>
      </c>
      <c r="O14" s="501" t="s">
        <v>198</v>
      </c>
      <c r="P14" s="501">
        <f>H14+14</f>
        <v>44896</v>
      </c>
      <c r="Q14" s="501">
        <f>H14+16</f>
        <v>44898</v>
      </c>
      <c r="R14" s="501">
        <f>H14+21</f>
        <v>44903</v>
      </c>
      <c r="S14" s="501">
        <f>H14+22</f>
        <v>44904</v>
      </c>
      <c r="T14" s="501">
        <f>H14+24</f>
        <v>44906</v>
      </c>
      <c r="U14" s="501">
        <f>H14+26</f>
        <v>44908</v>
      </c>
      <c r="V14" s="501" t="s">
        <v>198</v>
      </c>
      <c r="W14" s="501" t="s">
        <v>198</v>
      </c>
      <c r="X14" s="501" t="s">
        <v>198</v>
      </c>
      <c r="Y14" s="379" t="s">
        <v>198</v>
      </c>
    </row>
    <row r="15" spans="1:32" s="397" customFormat="1" ht="18" customHeight="1">
      <c r="A15" s="262" t="s">
        <v>396</v>
      </c>
      <c r="B15" s="430" t="s">
        <v>525</v>
      </c>
      <c r="C15" s="349">
        <v>44878</v>
      </c>
      <c r="D15" s="351" t="s">
        <v>79</v>
      </c>
      <c r="E15" s="349">
        <v>44880</v>
      </c>
      <c r="F15" s="369" t="str">
        <f>'NORTH EUROPE via SIN'!F17</f>
        <v>COSCO SHIPPING VIRGO</v>
      </c>
      <c r="G15" s="251" t="str">
        <f>'NORTH EUROPE via SIN'!G17</f>
        <v>021W</v>
      </c>
      <c r="H15" s="201">
        <f>H10+8</f>
        <v>44885</v>
      </c>
      <c r="I15" s="420">
        <f>H15+15</f>
        <v>44900</v>
      </c>
      <c r="J15" s="199" t="s">
        <v>198</v>
      </c>
      <c r="K15" s="267" t="s">
        <v>198</v>
      </c>
      <c r="L15" s="199" t="s">
        <v>198</v>
      </c>
      <c r="M15" s="199" t="s">
        <v>198</v>
      </c>
      <c r="N15" s="199" t="s">
        <v>198</v>
      </c>
      <c r="O15" s="199" t="s">
        <v>198</v>
      </c>
      <c r="P15" s="199" t="s">
        <v>198</v>
      </c>
      <c r="Q15" s="199" t="s">
        <v>198</v>
      </c>
      <c r="R15" s="199" t="s">
        <v>198</v>
      </c>
      <c r="S15" s="199" t="s">
        <v>198</v>
      </c>
      <c r="T15" s="199" t="s">
        <v>198</v>
      </c>
      <c r="U15" s="199" t="s">
        <v>198</v>
      </c>
      <c r="V15" s="199" t="s">
        <v>198</v>
      </c>
      <c r="W15" s="199" t="s">
        <v>198</v>
      </c>
      <c r="X15" s="199" t="s">
        <v>198</v>
      </c>
      <c r="Y15" s="199" t="s">
        <v>198</v>
      </c>
    </row>
    <row r="16" spans="1:32" s="397" customFormat="1" ht="18" customHeight="1">
      <c r="A16" s="194" t="s">
        <v>397</v>
      </c>
      <c r="B16" s="431" t="s">
        <v>526</v>
      </c>
      <c r="C16" s="468">
        <v>44879</v>
      </c>
      <c r="D16" s="432" t="s">
        <v>31</v>
      </c>
      <c r="E16" s="434">
        <v>44881</v>
      </c>
      <c r="F16" s="503" t="str">
        <f>'FORMULA 2'!C18</f>
        <v>BLANK</v>
      </c>
      <c r="G16" s="504">
        <f>'FORMULA 2'!O18</f>
        <v>0</v>
      </c>
      <c r="H16" s="505">
        <f>'FORMULA 2'!W18</f>
        <v>44887</v>
      </c>
      <c r="I16" s="506" t="s">
        <v>198</v>
      </c>
      <c r="J16" s="507">
        <f>H16+16</f>
        <v>44903</v>
      </c>
      <c r="K16" s="506" t="s">
        <v>198</v>
      </c>
      <c r="L16" s="506" t="s">
        <v>198</v>
      </c>
      <c r="M16" s="506" t="s">
        <v>198</v>
      </c>
      <c r="N16" s="506" t="s">
        <v>198</v>
      </c>
      <c r="O16" s="506" t="s">
        <v>198</v>
      </c>
      <c r="P16" s="506" t="s">
        <v>198</v>
      </c>
      <c r="Q16" s="506" t="s">
        <v>198</v>
      </c>
      <c r="R16" s="506" t="s">
        <v>198</v>
      </c>
      <c r="S16" s="506" t="s">
        <v>198</v>
      </c>
      <c r="T16" s="506" t="s">
        <v>198</v>
      </c>
      <c r="U16" s="506" t="s">
        <v>198</v>
      </c>
      <c r="V16" s="507">
        <f>H16+19</f>
        <v>44906</v>
      </c>
      <c r="W16" s="507">
        <f>H16+22</f>
        <v>44909</v>
      </c>
      <c r="X16" s="507">
        <f>H16+24</f>
        <v>44911</v>
      </c>
      <c r="Y16" s="263" t="s">
        <v>198</v>
      </c>
    </row>
    <row r="17" spans="1:25" s="397" customFormat="1" ht="18" customHeight="1">
      <c r="A17" s="435" t="s">
        <v>406</v>
      </c>
      <c r="B17" s="436" t="s">
        <v>527</v>
      </c>
      <c r="C17" s="470">
        <v>44879</v>
      </c>
      <c r="D17" s="437" t="s">
        <v>31</v>
      </c>
      <c r="E17" s="438">
        <v>44881</v>
      </c>
      <c r="F17" s="377" t="str">
        <f>'FORMULA 2'!C3</f>
        <v>CSCL VENUS</v>
      </c>
      <c r="G17" s="464" t="str">
        <f>'FORMULA 2'!O3</f>
        <v>066W</v>
      </c>
      <c r="H17" s="261" t="str">
        <f>'FORMULA 2'!W3</f>
        <v>12 Nov</v>
      </c>
      <c r="I17" s="421">
        <f>H17+15</f>
        <v>44892</v>
      </c>
      <c r="J17" s="265" t="s">
        <v>198</v>
      </c>
      <c r="K17" s="382">
        <f>H17+20</f>
        <v>44897</v>
      </c>
      <c r="L17" s="266">
        <f>H17+23</f>
        <v>44900</v>
      </c>
      <c r="M17" s="266">
        <f>H17+25</f>
        <v>44902</v>
      </c>
      <c r="N17" s="266">
        <f>H17+18</f>
        <v>44895</v>
      </c>
      <c r="O17" s="265" t="s">
        <v>198</v>
      </c>
      <c r="P17" s="265" t="s">
        <v>198</v>
      </c>
      <c r="Q17" s="265" t="s">
        <v>198</v>
      </c>
      <c r="R17" s="265" t="s">
        <v>198</v>
      </c>
      <c r="S17" s="265" t="s">
        <v>198</v>
      </c>
      <c r="T17" s="265" t="s">
        <v>198</v>
      </c>
      <c r="U17" s="265" t="s">
        <v>198</v>
      </c>
      <c r="V17" s="265" t="s">
        <v>198</v>
      </c>
      <c r="W17" s="265" t="s">
        <v>198</v>
      </c>
      <c r="X17" s="265" t="s">
        <v>198</v>
      </c>
      <c r="Y17" s="265" t="s">
        <v>198</v>
      </c>
    </row>
    <row r="18" spans="1:25" s="397" customFormat="1" ht="18" customHeight="1">
      <c r="A18" s="360"/>
      <c r="B18" s="387"/>
      <c r="C18" s="469"/>
      <c r="D18" s="425"/>
      <c r="E18" s="367"/>
      <c r="F18" s="452" t="str">
        <f>'FORMULA 2'!C9</f>
        <v>OOCL FRANCE</v>
      </c>
      <c r="G18" s="453" t="str">
        <f>'FORMULA 2'!O9</f>
        <v>050W</v>
      </c>
      <c r="H18" s="368" t="str">
        <f>'FORMULA 2'!W9</f>
        <v>24 Nov</v>
      </c>
      <c r="I18" s="412" t="s">
        <v>198</v>
      </c>
      <c r="J18" s="235">
        <f>H18+15</f>
        <v>44904</v>
      </c>
      <c r="K18" s="352">
        <f>H18+25</f>
        <v>44914</v>
      </c>
      <c r="L18" s="234">
        <f>H18+22</f>
        <v>44911</v>
      </c>
      <c r="M18" s="234">
        <f>H18+19</f>
        <v>44908</v>
      </c>
      <c r="N18" s="234" t="s">
        <v>198</v>
      </c>
      <c r="O18" s="234">
        <f>H18+20</f>
        <v>44909</v>
      </c>
      <c r="P18" s="234" t="s">
        <v>198</v>
      </c>
      <c r="Q18" s="234" t="s">
        <v>198</v>
      </c>
      <c r="R18" s="234" t="s">
        <v>198</v>
      </c>
      <c r="S18" s="234" t="s">
        <v>198</v>
      </c>
      <c r="T18" s="234" t="s">
        <v>198</v>
      </c>
      <c r="U18" s="234" t="s">
        <v>198</v>
      </c>
      <c r="V18" s="234" t="s">
        <v>198</v>
      </c>
      <c r="W18" s="234" t="s">
        <v>198</v>
      </c>
      <c r="X18" s="234" t="s">
        <v>198</v>
      </c>
      <c r="Y18" s="234" t="s">
        <v>198</v>
      </c>
    </row>
    <row r="19" spans="1:25" s="397" customFormat="1" ht="18" customHeight="1">
      <c r="A19" s="355"/>
      <c r="B19" s="355"/>
      <c r="C19" s="268"/>
      <c r="D19" s="426"/>
      <c r="E19" s="268"/>
      <c r="F19" s="373" t="str">
        <f>'FORMULA 2'!C14</f>
        <v>CMA CGM VOLGA</v>
      </c>
      <c r="G19" s="374" t="str">
        <f>'FORMULA 2'!O14</f>
        <v>0BXDTW1MA</v>
      </c>
      <c r="H19" s="381" t="str">
        <f>'FORMULA 2'!W14</f>
        <v>26 Nov</v>
      </c>
      <c r="I19" s="263" t="s">
        <v>198</v>
      </c>
      <c r="J19" s="263" t="s">
        <v>198</v>
      </c>
      <c r="K19" s="444" t="s">
        <v>198</v>
      </c>
      <c r="L19" s="263" t="s">
        <v>198</v>
      </c>
      <c r="M19" s="263" t="s">
        <v>198</v>
      </c>
      <c r="N19" s="263" t="s">
        <v>198</v>
      </c>
      <c r="O19" s="263" t="s">
        <v>198</v>
      </c>
      <c r="P19" s="263">
        <f>H19+14</f>
        <v>44905</v>
      </c>
      <c r="Q19" s="263">
        <f>H19+16</f>
        <v>44907</v>
      </c>
      <c r="R19" s="263">
        <f>H19+21</f>
        <v>44912</v>
      </c>
      <c r="S19" s="263">
        <f>H19+22</f>
        <v>44913</v>
      </c>
      <c r="T19" s="263">
        <f>H19+24</f>
        <v>44915</v>
      </c>
      <c r="U19" s="263">
        <f>H19+26</f>
        <v>44917</v>
      </c>
      <c r="V19" s="263" t="s">
        <v>198</v>
      </c>
      <c r="W19" s="263" t="s">
        <v>198</v>
      </c>
      <c r="X19" s="263" t="s">
        <v>198</v>
      </c>
      <c r="Y19" s="263" t="s">
        <v>198</v>
      </c>
    </row>
    <row r="20" spans="1:25" s="397" customFormat="1" ht="18" customHeight="1">
      <c r="A20" s="262" t="s">
        <v>398</v>
      </c>
      <c r="B20" s="430" t="s">
        <v>528</v>
      </c>
      <c r="C20" s="349">
        <v>44885</v>
      </c>
      <c r="D20" s="351" t="s">
        <v>79</v>
      </c>
      <c r="E20" s="349">
        <v>44887</v>
      </c>
      <c r="F20" s="369" t="str">
        <f>'NORTH EUROPE via SIN'!F22</f>
        <v>COSCO SHIPPING SCORPIO</v>
      </c>
      <c r="G20" s="251" t="str">
        <f>'NORTH EUROPE via SIN'!G22</f>
        <v>020W</v>
      </c>
      <c r="H20" s="201">
        <f>H15+6</f>
        <v>44891</v>
      </c>
      <c r="I20" s="420">
        <f>H20+15</f>
        <v>44906</v>
      </c>
      <c r="J20" s="199" t="s">
        <v>198</v>
      </c>
      <c r="K20" s="267" t="s">
        <v>198</v>
      </c>
      <c r="L20" s="199" t="s">
        <v>198</v>
      </c>
      <c r="M20" s="199" t="s">
        <v>198</v>
      </c>
      <c r="N20" s="199" t="s">
        <v>198</v>
      </c>
      <c r="O20" s="199" t="s">
        <v>198</v>
      </c>
      <c r="P20" s="199" t="s">
        <v>198</v>
      </c>
      <c r="Q20" s="199" t="s">
        <v>198</v>
      </c>
      <c r="R20" s="199" t="s">
        <v>198</v>
      </c>
      <c r="S20" s="199" t="s">
        <v>198</v>
      </c>
      <c r="T20" s="199" t="s">
        <v>198</v>
      </c>
      <c r="U20" s="199" t="s">
        <v>198</v>
      </c>
      <c r="V20" s="199" t="s">
        <v>198</v>
      </c>
      <c r="W20" s="199" t="s">
        <v>198</v>
      </c>
      <c r="X20" s="199" t="s">
        <v>198</v>
      </c>
      <c r="Y20" s="433" t="s">
        <v>198</v>
      </c>
    </row>
    <row r="21" spans="1:25" s="397" customFormat="1" ht="18" customHeight="1">
      <c r="A21" s="194" t="s">
        <v>522</v>
      </c>
      <c r="B21" s="431" t="s">
        <v>529</v>
      </c>
      <c r="C21" s="468">
        <v>44886</v>
      </c>
      <c r="D21" s="432" t="s">
        <v>31</v>
      </c>
      <c r="E21" s="443">
        <v>44888</v>
      </c>
      <c r="F21" s="503" t="str">
        <f>'FORMULA 2'!C19</f>
        <v>BLANK</v>
      </c>
      <c r="G21" s="504">
        <f>'FORMULA 2'!O19</f>
        <v>0</v>
      </c>
      <c r="H21" s="505">
        <f>'FORMULA 2'!W19</f>
        <v>44894</v>
      </c>
      <c r="I21" s="506" t="s">
        <v>198</v>
      </c>
      <c r="J21" s="507">
        <f>H21+16</f>
        <v>44910</v>
      </c>
      <c r="K21" s="506" t="s">
        <v>198</v>
      </c>
      <c r="L21" s="506" t="s">
        <v>198</v>
      </c>
      <c r="M21" s="506" t="s">
        <v>198</v>
      </c>
      <c r="N21" s="506" t="s">
        <v>198</v>
      </c>
      <c r="O21" s="506" t="s">
        <v>198</v>
      </c>
      <c r="P21" s="506" t="s">
        <v>198</v>
      </c>
      <c r="Q21" s="506" t="s">
        <v>198</v>
      </c>
      <c r="R21" s="506" t="s">
        <v>198</v>
      </c>
      <c r="S21" s="506" t="s">
        <v>198</v>
      </c>
      <c r="T21" s="506" t="s">
        <v>198</v>
      </c>
      <c r="U21" s="506" t="s">
        <v>198</v>
      </c>
      <c r="V21" s="507">
        <f>H21+19</f>
        <v>44913</v>
      </c>
      <c r="W21" s="507">
        <f>H21+22</f>
        <v>44916</v>
      </c>
      <c r="X21" s="507">
        <f>H21+24</f>
        <v>44918</v>
      </c>
      <c r="Y21" s="199" t="s">
        <v>198</v>
      </c>
    </row>
    <row r="22" spans="1:25" s="397" customFormat="1" ht="18" customHeight="1">
      <c r="A22" s="435" t="s">
        <v>406</v>
      </c>
      <c r="B22" s="436" t="s">
        <v>530</v>
      </c>
      <c r="C22" s="470">
        <v>44886</v>
      </c>
      <c r="D22" s="437" t="s">
        <v>31</v>
      </c>
      <c r="E22" s="438">
        <v>44888</v>
      </c>
      <c r="F22" s="377" t="str">
        <f>'FORMULA 2'!C4</f>
        <v>COSCO SHIPPING HIMALAYAS</v>
      </c>
      <c r="G22" s="464" t="str">
        <f>'FORMULA 2'!O4</f>
        <v>034W</v>
      </c>
      <c r="H22" s="261" t="str">
        <f>'FORMULA 2'!W4</f>
        <v>21 Nov</v>
      </c>
      <c r="I22" s="421">
        <f>H22+15</f>
        <v>44901</v>
      </c>
      <c r="J22" s="265" t="s">
        <v>198</v>
      </c>
      <c r="K22" s="382">
        <f>H22+20</f>
        <v>44906</v>
      </c>
      <c r="L22" s="266">
        <f>H22+23</f>
        <v>44909</v>
      </c>
      <c r="M22" s="266">
        <f>H22+25</f>
        <v>44911</v>
      </c>
      <c r="N22" s="266">
        <f>H22+18</f>
        <v>44904</v>
      </c>
      <c r="O22" s="265" t="s">
        <v>198</v>
      </c>
      <c r="P22" s="265" t="s">
        <v>198</v>
      </c>
      <c r="Q22" s="265" t="s">
        <v>198</v>
      </c>
      <c r="R22" s="265" t="s">
        <v>198</v>
      </c>
      <c r="S22" s="265" t="s">
        <v>198</v>
      </c>
      <c r="T22" s="265" t="s">
        <v>198</v>
      </c>
      <c r="U22" s="265" t="s">
        <v>198</v>
      </c>
      <c r="V22" s="265" t="s">
        <v>198</v>
      </c>
      <c r="W22" s="265" t="s">
        <v>198</v>
      </c>
      <c r="X22" s="265" t="s">
        <v>198</v>
      </c>
      <c r="Y22" s="265" t="s">
        <v>198</v>
      </c>
    </row>
    <row r="23" spans="1:25" s="397" customFormat="1" ht="18" customHeight="1">
      <c r="A23" s="387"/>
      <c r="B23" s="387"/>
      <c r="C23" s="469"/>
      <c r="D23" s="425"/>
      <c r="E23" s="388"/>
      <c r="F23" s="452" t="str">
        <f>'FORMULA 2'!C10</f>
        <v>CMA CGM SCANDOLA</v>
      </c>
      <c r="G23" s="453" t="str">
        <f>'FORMULA 2'!O10</f>
        <v>0MEDPW1MA</v>
      </c>
      <c r="H23" s="368" t="str">
        <f>'FORMULA 2'!W10</f>
        <v>01 Dec</v>
      </c>
      <c r="I23" s="412" t="s">
        <v>198</v>
      </c>
      <c r="J23" s="235">
        <f>H23+15</f>
        <v>44911</v>
      </c>
      <c r="K23" s="352">
        <f>H23+25</f>
        <v>44921</v>
      </c>
      <c r="L23" s="234">
        <f>H23+22</f>
        <v>44918</v>
      </c>
      <c r="M23" s="234">
        <f>H23+19</f>
        <v>44915</v>
      </c>
      <c r="N23" s="234" t="s">
        <v>198</v>
      </c>
      <c r="O23" s="234">
        <f>H23+20</f>
        <v>44916</v>
      </c>
      <c r="P23" s="234" t="s">
        <v>198</v>
      </c>
      <c r="Q23" s="234" t="s">
        <v>198</v>
      </c>
      <c r="R23" s="234" t="s">
        <v>198</v>
      </c>
      <c r="S23" s="234" t="s">
        <v>198</v>
      </c>
      <c r="T23" s="234" t="s">
        <v>198</v>
      </c>
      <c r="U23" s="234" t="s">
        <v>198</v>
      </c>
      <c r="V23" s="234" t="s">
        <v>198</v>
      </c>
      <c r="W23" s="234" t="s">
        <v>198</v>
      </c>
      <c r="X23" s="234" t="s">
        <v>198</v>
      </c>
      <c r="Y23" s="234" t="s">
        <v>198</v>
      </c>
    </row>
    <row r="24" spans="1:25" s="397" customFormat="1" ht="18" customHeight="1">
      <c r="A24" s="355"/>
      <c r="B24" s="355"/>
      <c r="C24" s="268"/>
      <c r="D24" s="426"/>
      <c r="E24" s="268"/>
      <c r="F24" s="498" t="str">
        <f>'FORMULA 2'!C15</f>
        <v>BLANK</v>
      </c>
      <c r="G24" s="499">
        <f>'FORMULA 2'!O15</f>
        <v>0</v>
      </c>
      <c r="H24" s="500">
        <f>'FORMULA 2'!W15</f>
        <v>44898</v>
      </c>
      <c r="I24" s="501" t="s">
        <v>198</v>
      </c>
      <c r="J24" s="501" t="s">
        <v>198</v>
      </c>
      <c r="K24" s="502" t="s">
        <v>198</v>
      </c>
      <c r="L24" s="501" t="s">
        <v>198</v>
      </c>
      <c r="M24" s="501" t="s">
        <v>198</v>
      </c>
      <c r="N24" s="501" t="s">
        <v>198</v>
      </c>
      <c r="O24" s="501" t="s">
        <v>198</v>
      </c>
      <c r="P24" s="501">
        <f>H24+14</f>
        <v>44912</v>
      </c>
      <c r="Q24" s="501">
        <f>H24+16</f>
        <v>44914</v>
      </c>
      <c r="R24" s="501">
        <f>H24+21</f>
        <v>44919</v>
      </c>
      <c r="S24" s="501">
        <f>H24+22</f>
        <v>44920</v>
      </c>
      <c r="T24" s="501">
        <f>H24+24</f>
        <v>44922</v>
      </c>
      <c r="U24" s="501">
        <f>H24+26</f>
        <v>44924</v>
      </c>
      <c r="V24" s="501" t="s">
        <v>198</v>
      </c>
      <c r="W24" s="501" t="s">
        <v>198</v>
      </c>
      <c r="X24" s="501" t="s">
        <v>198</v>
      </c>
      <c r="Y24" s="263" t="s">
        <v>198</v>
      </c>
    </row>
    <row r="25" spans="1:25" s="397" customFormat="1" ht="18" customHeight="1">
      <c r="A25" s="262" t="s">
        <v>396</v>
      </c>
      <c r="B25" s="430" t="s">
        <v>531</v>
      </c>
      <c r="C25" s="349">
        <v>44892</v>
      </c>
      <c r="D25" s="351" t="s">
        <v>79</v>
      </c>
      <c r="E25" s="349">
        <v>44894</v>
      </c>
      <c r="F25" s="369" t="str">
        <f>'NORTH EUROPE via SIN'!F27</f>
        <v>BLANK SAILING</v>
      </c>
      <c r="G25" s="251">
        <f>'NORTH EUROPE via SIN'!G27</f>
        <v>0</v>
      </c>
      <c r="H25" s="201">
        <f t="shared" ref="H25" si="0">H20+7</f>
        <v>44898</v>
      </c>
      <c r="I25" s="420">
        <f>H25+15</f>
        <v>44913</v>
      </c>
      <c r="J25" s="199" t="s">
        <v>198</v>
      </c>
      <c r="K25" s="267" t="s">
        <v>198</v>
      </c>
      <c r="L25" s="199" t="s">
        <v>198</v>
      </c>
      <c r="M25" s="199" t="s">
        <v>198</v>
      </c>
      <c r="N25" s="199" t="s">
        <v>198</v>
      </c>
      <c r="O25" s="199" t="s">
        <v>198</v>
      </c>
      <c r="P25" s="199" t="s">
        <v>198</v>
      </c>
      <c r="Q25" s="199" t="s">
        <v>198</v>
      </c>
      <c r="R25" s="199" t="s">
        <v>198</v>
      </c>
      <c r="S25" s="199" t="s">
        <v>198</v>
      </c>
      <c r="T25" s="199" t="s">
        <v>198</v>
      </c>
      <c r="U25" s="199" t="s">
        <v>198</v>
      </c>
      <c r="V25" s="199" t="s">
        <v>198</v>
      </c>
      <c r="W25" s="199" t="s">
        <v>198</v>
      </c>
      <c r="X25" s="199" t="s">
        <v>198</v>
      </c>
      <c r="Y25" s="199" t="s">
        <v>198</v>
      </c>
    </row>
    <row r="26" spans="1:25" s="397" customFormat="1" ht="18" customHeight="1">
      <c r="A26" s="194" t="s">
        <v>397</v>
      </c>
      <c r="B26" s="431" t="s">
        <v>532</v>
      </c>
      <c r="C26" s="468">
        <v>44893</v>
      </c>
      <c r="D26" s="432" t="s">
        <v>31</v>
      </c>
      <c r="E26" s="434">
        <v>44895</v>
      </c>
      <c r="F26" s="375" t="str">
        <f>'FORMULA 2'!C20</f>
        <v>CMA CGM THAMES</v>
      </c>
      <c r="G26" s="376" t="str">
        <f>'FORMULA 2'!O20</f>
        <v>0BEDTW1MA</v>
      </c>
      <c r="H26" s="354" t="str">
        <f>'FORMULA 2'!W20</f>
        <v>04 Dec</v>
      </c>
      <c r="I26" s="193" t="s">
        <v>198</v>
      </c>
      <c r="J26" s="264">
        <f>H26+16</f>
        <v>44915</v>
      </c>
      <c r="K26" s="193" t="s">
        <v>198</v>
      </c>
      <c r="L26" s="193" t="s">
        <v>198</v>
      </c>
      <c r="M26" s="193" t="s">
        <v>198</v>
      </c>
      <c r="N26" s="193" t="s">
        <v>198</v>
      </c>
      <c r="O26" s="193" t="s">
        <v>198</v>
      </c>
      <c r="P26" s="193" t="s">
        <v>198</v>
      </c>
      <c r="Q26" s="193" t="s">
        <v>198</v>
      </c>
      <c r="R26" s="193" t="s">
        <v>198</v>
      </c>
      <c r="S26" s="193" t="s">
        <v>198</v>
      </c>
      <c r="T26" s="193" t="s">
        <v>198</v>
      </c>
      <c r="U26" s="193" t="s">
        <v>198</v>
      </c>
      <c r="V26" s="264">
        <f>H26+19</f>
        <v>44918</v>
      </c>
      <c r="W26" s="264">
        <f>H26+22</f>
        <v>44921</v>
      </c>
      <c r="X26" s="264">
        <f>H26+24</f>
        <v>44923</v>
      </c>
      <c r="Y26" s="199" t="s">
        <v>198</v>
      </c>
    </row>
    <row r="27" spans="1:25" s="397" customFormat="1" ht="18" customHeight="1">
      <c r="A27" s="439" t="s">
        <v>406</v>
      </c>
      <c r="B27" s="440" t="s">
        <v>533</v>
      </c>
      <c r="C27" s="471">
        <v>44893</v>
      </c>
      <c r="D27" s="441" t="s">
        <v>31</v>
      </c>
      <c r="E27" s="442">
        <v>44895</v>
      </c>
      <c r="F27" s="377" t="str">
        <f>'FORMULA 2'!C5</f>
        <v>CSCL JUPITER</v>
      </c>
      <c r="G27" s="464" t="str">
        <f>'FORMULA 2'!O5</f>
        <v>079W</v>
      </c>
      <c r="H27" s="261" t="str">
        <f>'FORMULA 2'!W5</f>
        <v>05 Dec</v>
      </c>
      <c r="I27" s="421">
        <f>H27+15</f>
        <v>44915</v>
      </c>
      <c r="J27" s="265" t="s">
        <v>198</v>
      </c>
      <c r="K27" s="382">
        <f>H27+20</f>
        <v>44920</v>
      </c>
      <c r="L27" s="266">
        <f>H27+23</f>
        <v>44923</v>
      </c>
      <c r="M27" s="266">
        <f>H27+25</f>
        <v>44925</v>
      </c>
      <c r="N27" s="266">
        <f>H27+18</f>
        <v>44918</v>
      </c>
      <c r="O27" s="265" t="s">
        <v>198</v>
      </c>
      <c r="P27" s="265" t="s">
        <v>198</v>
      </c>
      <c r="Q27" s="265" t="s">
        <v>198</v>
      </c>
      <c r="R27" s="265" t="s">
        <v>198</v>
      </c>
      <c r="S27" s="265" t="s">
        <v>198</v>
      </c>
      <c r="T27" s="265" t="s">
        <v>198</v>
      </c>
      <c r="U27" s="265" t="s">
        <v>198</v>
      </c>
      <c r="V27" s="265" t="s">
        <v>198</v>
      </c>
      <c r="W27" s="265" t="s">
        <v>198</v>
      </c>
      <c r="X27" s="265" t="s">
        <v>198</v>
      </c>
      <c r="Y27" s="265" t="s">
        <v>198</v>
      </c>
    </row>
    <row r="28" spans="1:25" s="397" customFormat="1" ht="18" hidden="1" customHeight="1">
      <c r="A28" s="446"/>
      <c r="B28" s="446"/>
      <c r="C28" s="448"/>
      <c r="D28" s="447"/>
      <c r="E28" s="449"/>
      <c r="F28" s="452" t="str">
        <f>'FORMULA 2'!C11</f>
        <v>CMA CGM HOPE</v>
      </c>
      <c r="G28" s="453" t="str">
        <f>'FORMULA 2'!O11</f>
        <v>0MEDRW1MA</v>
      </c>
      <c r="H28" s="368" t="str">
        <f>'FORMULA 2'!W11</f>
        <v>08 Dec</v>
      </c>
      <c r="I28" s="234" t="s">
        <v>198</v>
      </c>
      <c r="J28" s="234">
        <f>H28+15</f>
        <v>44918</v>
      </c>
      <c r="K28" s="234">
        <f>H28+25</f>
        <v>44928</v>
      </c>
      <c r="L28" s="234">
        <f>H28+22</f>
        <v>44925</v>
      </c>
      <c r="M28" s="234">
        <f>H28+19</f>
        <v>44922</v>
      </c>
      <c r="N28" s="234" t="s">
        <v>198</v>
      </c>
      <c r="O28" s="234">
        <f>H28+20</f>
        <v>44923</v>
      </c>
      <c r="P28" s="234" t="s">
        <v>198</v>
      </c>
      <c r="Q28" s="234" t="s">
        <v>198</v>
      </c>
      <c r="R28" s="234" t="s">
        <v>198</v>
      </c>
      <c r="S28" s="234" t="s">
        <v>198</v>
      </c>
      <c r="T28" s="234" t="s">
        <v>198</v>
      </c>
      <c r="U28" s="234" t="s">
        <v>198</v>
      </c>
      <c r="V28" s="234" t="s">
        <v>198</v>
      </c>
      <c r="W28" s="234" t="s">
        <v>198</v>
      </c>
      <c r="X28" s="234" t="s">
        <v>198</v>
      </c>
      <c r="Y28" s="234" t="s">
        <v>198</v>
      </c>
    </row>
    <row r="29" spans="1:25" s="397" customFormat="1" ht="18" hidden="1" customHeight="1">
      <c r="A29" s="355"/>
      <c r="B29" s="355"/>
      <c r="C29" s="426"/>
      <c r="D29" s="268"/>
      <c r="E29" s="355"/>
      <c r="F29" s="454" t="str">
        <f>'FORMULA 2'!C16</f>
        <v>CMA CGM MISSISSIPPI</v>
      </c>
      <c r="G29" s="422" t="str">
        <f>'FORMULA 2'!O16</f>
        <v>0BXDXW1MA</v>
      </c>
      <c r="H29" s="381" t="str">
        <f>'FORMULA 2'!W16</f>
        <v>09 Dec</v>
      </c>
      <c r="I29" s="263" t="s">
        <v>198</v>
      </c>
      <c r="J29" s="263" t="s">
        <v>198</v>
      </c>
      <c r="K29" s="263" t="s">
        <v>198</v>
      </c>
      <c r="L29" s="263" t="s">
        <v>198</v>
      </c>
      <c r="M29" s="263" t="s">
        <v>198</v>
      </c>
      <c r="N29" s="263" t="s">
        <v>198</v>
      </c>
      <c r="O29" s="263" t="s">
        <v>198</v>
      </c>
      <c r="P29" s="263">
        <f>H29+14</f>
        <v>44918</v>
      </c>
      <c r="Q29" s="263">
        <f>H29+16</f>
        <v>44920</v>
      </c>
      <c r="R29" s="263">
        <f>H29+21</f>
        <v>44925</v>
      </c>
      <c r="S29" s="263">
        <f>H29+22</f>
        <v>44926</v>
      </c>
      <c r="T29" s="263">
        <f>H29+24</f>
        <v>44928</v>
      </c>
      <c r="U29" s="263">
        <f>H29+26</f>
        <v>44930</v>
      </c>
      <c r="V29" s="263" t="s">
        <v>198</v>
      </c>
      <c r="W29" s="263" t="s">
        <v>198</v>
      </c>
      <c r="X29" s="263" t="s">
        <v>198</v>
      </c>
      <c r="Y29" s="263" t="s">
        <v>198</v>
      </c>
    </row>
    <row r="30" spans="1:25" s="397" customFormat="1" ht="18" hidden="1" customHeight="1">
      <c r="A30" s="262" t="s">
        <v>396</v>
      </c>
      <c r="B30" s="430" t="s">
        <v>461</v>
      </c>
      <c r="C30" s="351">
        <v>44864</v>
      </c>
      <c r="D30" s="349" t="s">
        <v>79</v>
      </c>
      <c r="E30" s="450">
        <v>44803</v>
      </c>
      <c r="F30" s="369" t="str">
        <f>'NORTH EUROPE via SIN'!F32</f>
        <v>COSCO SHIPPING UNIVERSE</v>
      </c>
      <c r="G30" s="251" t="str">
        <f>'NORTH EUROPE via SIN'!G32</f>
        <v>021W</v>
      </c>
      <c r="H30" s="201" t="str">
        <f>'NORTH EUROPE via SIN'!H32</f>
        <v>11 Dec</v>
      </c>
      <c r="I30" s="420">
        <f>H30+15</f>
        <v>44921</v>
      </c>
      <c r="J30" s="199" t="s">
        <v>198</v>
      </c>
      <c r="K30" s="267" t="s">
        <v>198</v>
      </c>
      <c r="L30" s="199" t="s">
        <v>198</v>
      </c>
      <c r="M30" s="199" t="s">
        <v>198</v>
      </c>
      <c r="N30" s="199" t="s">
        <v>198</v>
      </c>
      <c r="O30" s="199" t="s">
        <v>198</v>
      </c>
      <c r="P30" s="199" t="s">
        <v>198</v>
      </c>
      <c r="Q30" s="199" t="s">
        <v>198</v>
      </c>
      <c r="R30" s="199" t="s">
        <v>198</v>
      </c>
      <c r="S30" s="199" t="s">
        <v>198</v>
      </c>
      <c r="T30" s="199" t="s">
        <v>198</v>
      </c>
      <c r="U30" s="199" t="s">
        <v>198</v>
      </c>
      <c r="V30" s="199" t="s">
        <v>198</v>
      </c>
      <c r="W30" s="199" t="s">
        <v>198</v>
      </c>
      <c r="X30" s="199" t="s">
        <v>198</v>
      </c>
      <c r="Y30" s="199" t="s">
        <v>198</v>
      </c>
    </row>
    <row r="31" spans="1:25" s="397" customFormat="1" ht="18" hidden="1" customHeight="1">
      <c r="A31" s="194" t="s">
        <v>406</v>
      </c>
      <c r="B31" s="431" t="s">
        <v>462</v>
      </c>
      <c r="C31" s="432">
        <v>44865</v>
      </c>
      <c r="D31" s="350" t="s">
        <v>31</v>
      </c>
      <c r="E31" s="443">
        <v>44804</v>
      </c>
      <c r="F31" s="375" t="str">
        <f>'FORMULA 2'!C21</f>
        <v>NUMBER 9</v>
      </c>
      <c r="G31" s="445" t="str">
        <f>'FORMULA 2'!O21</f>
        <v>004W</v>
      </c>
      <c r="H31" s="354" t="str">
        <f>'FORMULA 2'!W21</f>
        <v>11 Dec</v>
      </c>
      <c r="I31" s="193" t="s">
        <v>198</v>
      </c>
      <c r="J31" s="264">
        <f>H31+16</f>
        <v>44922</v>
      </c>
      <c r="K31" s="193" t="s">
        <v>198</v>
      </c>
      <c r="L31" s="193" t="s">
        <v>198</v>
      </c>
      <c r="M31" s="193" t="s">
        <v>198</v>
      </c>
      <c r="N31" s="193" t="s">
        <v>198</v>
      </c>
      <c r="O31" s="193" t="s">
        <v>198</v>
      </c>
      <c r="P31" s="193" t="s">
        <v>198</v>
      </c>
      <c r="Q31" s="193" t="s">
        <v>198</v>
      </c>
      <c r="R31" s="193" t="s">
        <v>198</v>
      </c>
      <c r="S31" s="193" t="s">
        <v>198</v>
      </c>
      <c r="T31" s="193" t="s">
        <v>198</v>
      </c>
      <c r="U31" s="193" t="s">
        <v>198</v>
      </c>
      <c r="V31" s="264">
        <f>H31+19</f>
        <v>44925</v>
      </c>
      <c r="W31" s="264">
        <f>H31+22</f>
        <v>44928</v>
      </c>
      <c r="X31" s="264">
        <f>H31+24</f>
        <v>44930</v>
      </c>
      <c r="Y31" s="199" t="s">
        <v>198</v>
      </c>
    </row>
    <row r="32" spans="1:25" s="397" customFormat="1" ht="18" hidden="1" customHeight="1">
      <c r="A32" s="439" t="s">
        <v>397</v>
      </c>
      <c r="B32" s="440" t="s">
        <v>463</v>
      </c>
      <c r="C32" s="441">
        <v>44865</v>
      </c>
      <c r="D32" s="442" t="s">
        <v>31</v>
      </c>
      <c r="E32" s="451">
        <v>44804</v>
      </c>
      <c r="F32" s="477" t="str">
        <f>'FORMULA 2'!C6</f>
        <v>THALASSA ELPIDA</v>
      </c>
      <c r="G32" s="478" t="str">
        <f>'FORMULA 2'!O6</f>
        <v>0572-043W</v>
      </c>
      <c r="H32" s="479" t="str">
        <f>'FORMULA 2'!W6</f>
        <v>12 Dec</v>
      </c>
      <c r="I32" s="480">
        <f>H32+15</f>
        <v>44922</v>
      </c>
      <c r="J32" s="481" t="s">
        <v>198</v>
      </c>
      <c r="K32" s="482">
        <f>H32+20</f>
        <v>44927</v>
      </c>
      <c r="L32" s="483">
        <f>H32+23</f>
        <v>44930</v>
      </c>
      <c r="M32" s="483">
        <f>H32+25</f>
        <v>44932</v>
      </c>
      <c r="N32" s="483">
        <f>H32+18</f>
        <v>44925</v>
      </c>
      <c r="O32" s="481" t="s">
        <v>198</v>
      </c>
      <c r="P32" s="481" t="s">
        <v>198</v>
      </c>
      <c r="Q32" s="481" t="s">
        <v>198</v>
      </c>
      <c r="R32" s="481" t="s">
        <v>198</v>
      </c>
      <c r="S32" s="481" t="s">
        <v>198</v>
      </c>
      <c r="T32" s="481" t="s">
        <v>198</v>
      </c>
      <c r="U32" s="481" t="s">
        <v>198</v>
      </c>
      <c r="V32" s="481" t="s">
        <v>198</v>
      </c>
      <c r="W32" s="481" t="s">
        <v>198</v>
      </c>
      <c r="X32" s="481" t="s">
        <v>198</v>
      </c>
      <c r="Y32" s="265" t="s">
        <v>198</v>
      </c>
    </row>
    <row r="33" spans="1:24" s="205" customFormat="1" ht="17.25" customHeight="1">
      <c r="B33" s="117"/>
      <c r="C33" s="117"/>
      <c r="F33" s="206"/>
      <c r="G33" s="252"/>
      <c r="H33" s="202"/>
      <c r="I33" s="92"/>
      <c r="J33" s="23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232"/>
      <c r="W33" s="232"/>
      <c r="X33" s="89" t="s">
        <v>2</v>
      </c>
    </row>
    <row r="34" spans="1:24" ht="17.25" customHeight="1">
      <c r="A34" s="90" t="s">
        <v>16</v>
      </c>
      <c r="B34" s="90"/>
      <c r="C34" s="91"/>
      <c r="D34" s="102"/>
      <c r="E34" s="102"/>
      <c r="F34" s="97"/>
      <c r="G34" s="253"/>
      <c r="H34" s="207"/>
    </row>
    <row r="35" spans="1:24" ht="17.25" customHeight="1">
      <c r="A35" s="161"/>
      <c r="C35" s="96"/>
      <c r="D35" s="95"/>
      <c r="E35" s="96"/>
      <c r="F35" s="97"/>
      <c r="G35" s="253"/>
      <c r="O35"/>
    </row>
    <row r="36" spans="1:24" ht="17.25" customHeight="1">
      <c r="A36" s="162" t="s">
        <v>162</v>
      </c>
      <c r="C36" s="96"/>
      <c r="D36" s="92"/>
      <c r="E36" s="92"/>
      <c r="F36" s="93"/>
      <c r="G36" s="254"/>
      <c r="H36" s="236"/>
      <c r="I36" s="340"/>
      <c r="J36" s="340"/>
      <c r="K36" s="340"/>
      <c r="O36"/>
    </row>
    <row r="37" spans="1:24" ht="17.25" customHeight="1">
      <c r="A37" s="3" t="s">
        <v>161</v>
      </c>
      <c r="C37" s="98"/>
      <c r="D37" s="92"/>
      <c r="E37" s="92"/>
      <c r="F37" s="93"/>
      <c r="G37" s="254"/>
      <c r="H37" s="216"/>
      <c r="I37" s="216"/>
      <c r="J37" s="216"/>
      <c r="K37" s="216"/>
      <c r="O37"/>
    </row>
    <row r="38" spans="1:24" ht="17.25" customHeight="1">
      <c r="B38" s="103"/>
      <c r="C38" s="208"/>
      <c r="D38" s="92"/>
      <c r="E38" s="92"/>
      <c r="F38" s="93"/>
      <c r="G38" s="254"/>
      <c r="H38" s="216"/>
      <c r="I38" s="216"/>
      <c r="J38" s="216"/>
      <c r="K38" s="216"/>
      <c r="O38"/>
    </row>
    <row r="39" spans="1:24" ht="17.25" customHeight="1">
      <c r="A39" s="99" t="s">
        <v>227</v>
      </c>
      <c r="B39" s="103"/>
      <c r="C39" s="208"/>
      <c r="D39" s="92"/>
      <c r="E39" s="92"/>
      <c r="F39" s="93"/>
      <c r="G39" s="254"/>
      <c r="H39" s="216"/>
      <c r="I39" s="216"/>
      <c r="J39" s="216"/>
      <c r="K39" s="216"/>
    </row>
    <row r="40" spans="1:24" ht="17.25" customHeight="1">
      <c r="A40" s="99" t="s">
        <v>199</v>
      </c>
      <c r="B40" s="104"/>
      <c r="C40" s="96"/>
      <c r="D40" s="92"/>
      <c r="E40" s="92"/>
      <c r="F40" s="100"/>
      <c r="G40" s="255"/>
      <c r="H40" s="216"/>
      <c r="I40" s="216"/>
      <c r="J40" s="216"/>
      <c r="K40" s="216"/>
    </row>
    <row r="41" spans="1:24" ht="17.25" customHeight="1">
      <c r="B41" s="106"/>
      <c r="F41" s="211"/>
      <c r="G41" s="256"/>
      <c r="H41" s="216"/>
      <c r="I41" s="216"/>
      <c r="J41" s="216"/>
      <c r="K41" s="216"/>
    </row>
    <row r="42" spans="1:24" ht="15" customHeight="1">
      <c r="A42" s="107"/>
      <c r="B42" s="96"/>
      <c r="F42" s="97"/>
      <c r="G42" s="253"/>
      <c r="H42" s="216"/>
      <c r="I42" s="216"/>
      <c r="J42" s="216"/>
      <c r="K42" s="216"/>
    </row>
    <row r="43" spans="1:24" ht="15" customHeight="1">
      <c r="A43" s="92"/>
      <c r="B43" s="92"/>
      <c r="C43" s="236"/>
      <c r="D43" s="236"/>
      <c r="E43" s="236"/>
      <c r="F43" s="237"/>
      <c r="G43" s="257"/>
      <c r="H43" s="339"/>
      <c r="I43" s="336"/>
      <c r="J43" s="341"/>
      <c r="K43" s="336"/>
    </row>
    <row r="44" spans="1:24" ht="15">
      <c r="A44" s="92"/>
      <c r="B44" s="92"/>
      <c r="C44" s="230"/>
      <c r="D44" s="230"/>
      <c r="E44" s="230"/>
      <c r="F44" s="213"/>
      <c r="G44" s="213"/>
      <c r="H44" s="214"/>
      <c r="I44" s="216"/>
      <c r="J44" s="216"/>
      <c r="K44" s="216"/>
    </row>
    <row r="45" spans="1:24" ht="15" customHeight="1">
      <c r="A45" s="92"/>
      <c r="B45" s="92"/>
      <c r="C45" s="216"/>
      <c r="D45" s="216"/>
      <c r="E45" s="216"/>
      <c r="F45" s="216"/>
      <c r="G45" s="258"/>
      <c r="H45" s="339"/>
      <c r="I45" s="230"/>
      <c r="J45" s="342"/>
      <c r="K45" s="216"/>
    </row>
    <row r="46" spans="1:24" ht="15">
      <c r="A46" s="92"/>
      <c r="B46" s="92"/>
      <c r="C46" s="238"/>
      <c r="D46" s="238"/>
      <c r="E46" s="238"/>
      <c r="F46" s="239"/>
      <c r="G46" s="240"/>
      <c r="H46" s="343"/>
      <c r="I46" s="230"/>
      <c r="J46" s="342"/>
      <c r="K46" s="216"/>
    </row>
    <row r="47" spans="1:24" ht="15">
      <c r="A47" s="92"/>
      <c r="B47" s="92"/>
      <c r="C47" s="92"/>
      <c r="D47" s="92"/>
      <c r="E47" s="92"/>
      <c r="H47" s="339"/>
      <c r="I47" s="230"/>
      <c r="J47" s="342"/>
      <c r="K47" s="216"/>
    </row>
    <row r="48" spans="1:24" ht="15">
      <c r="A48" s="92"/>
      <c r="B48" s="92"/>
      <c r="C48" s="92"/>
      <c r="D48" s="92"/>
      <c r="E48" s="92"/>
      <c r="H48" s="336"/>
      <c r="I48" s="213"/>
      <c r="J48" s="342"/>
      <c r="K48" s="216"/>
    </row>
    <row r="49" spans="1:11" ht="15">
      <c r="A49" s="92"/>
      <c r="B49" s="92"/>
      <c r="C49" s="92"/>
      <c r="D49" s="92"/>
      <c r="E49" s="92"/>
      <c r="H49" s="336"/>
      <c r="I49" s="213"/>
      <c r="J49" s="342"/>
      <c r="K49" s="216"/>
    </row>
    <row r="50" spans="1:11">
      <c r="A50" s="92"/>
      <c r="B50" s="92"/>
      <c r="C50" s="92"/>
      <c r="D50" s="92"/>
      <c r="E50" s="92"/>
      <c r="H50" s="92"/>
    </row>
    <row r="51" spans="1:11">
      <c r="A51" s="92"/>
      <c r="B51" s="92"/>
      <c r="C51" s="92"/>
      <c r="D51" s="92"/>
      <c r="E51" s="92"/>
      <c r="H51" s="92"/>
    </row>
    <row r="52" spans="1:11">
      <c r="A52" s="92"/>
      <c r="B52" s="92"/>
      <c r="C52" s="92"/>
      <c r="D52" s="92"/>
      <c r="E52" s="92"/>
      <c r="H52" s="92"/>
    </row>
    <row r="53" spans="1:11">
      <c r="A53" s="92"/>
      <c r="B53" s="92"/>
      <c r="C53" s="92"/>
      <c r="D53" s="92"/>
      <c r="E53" s="92"/>
    </row>
    <row r="56" spans="1:11" ht="15">
      <c r="A56" s="224"/>
      <c r="B56" s="187"/>
      <c r="C56" s="92"/>
      <c r="D56" s="92"/>
    </row>
    <row r="57" spans="1:11" ht="15">
      <c r="A57" s="224"/>
      <c r="B57" s="170"/>
      <c r="C57" s="92"/>
      <c r="D57" s="92"/>
      <c r="E57" s="169"/>
      <c r="F57" s="169"/>
    </row>
    <row r="58" spans="1:11" ht="15">
      <c r="A58" s="224"/>
      <c r="B58" s="170"/>
      <c r="C58" s="92"/>
      <c r="D58" s="92"/>
    </row>
    <row r="59" spans="1:11" ht="15">
      <c r="A59" s="224"/>
      <c r="B59" s="170"/>
      <c r="C59" s="92"/>
      <c r="D59" s="92"/>
    </row>
    <row r="60" spans="1:11" ht="15">
      <c r="A60" s="224"/>
      <c r="B60" s="170"/>
      <c r="C60" s="92"/>
      <c r="D60" s="92"/>
    </row>
    <row r="61" spans="1:11" ht="15">
      <c r="A61" s="224"/>
      <c r="B61" s="170"/>
    </row>
    <row r="62" spans="1:11" ht="15">
      <c r="A62" s="224"/>
      <c r="B62" s="170"/>
    </row>
    <row r="63" spans="1:11" ht="15">
      <c r="A63" s="224"/>
      <c r="B63" s="170"/>
    </row>
    <row r="64" spans="1:11" ht="15">
      <c r="A64" s="224"/>
      <c r="B64" s="170"/>
      <c r="C64" s="171"/>
      <c r="D64" s="171"/>
      <c r="E64" s="169"/>
      <c r="F64" s="169"/>
      <c r="G64" s="260"/>
    </row>
    <row r="65" spans="1:5" ht="15">
      <c r="A65" s="224"/>
      <c r="B65" s="170"/>
    </row>
    <row r="66" spans="1:5" ht="15">
      <c r="A66" s="224"/>
      <c r="B66" s="170"/>
    </row>
    <row r="67" spans="1:5" ht="15">
      <c r="A67" s="224"/>
      <c r="B67" s="170"/>
    </row>
    <row r="68" spans="1:5" ht="15">
      <c r="A68" s="224"/>
      <c r="B68" s="170"/>
    </row>
    <row r="69" spans="1:5" ht="15">
      <c r="A69" s="224"/>
      <c r="B69" s="170"/>
    </row>
    <row r="70" spans="1:5" ht="15">
      <c r="A70" s="224"/>
      <c r="B70" s="170"/>
    </row>
    <row r="71" spans="1:5" ht="15">
      <c r="A71" s="224"/>
      <c r="B71" s="170"/>
      <c r="C71" s="169"/>
      <c r="D71" s="169"/>
      <c r="E71" s="169"/>
    </row>
    <row r="72" spans="1:5" ht="15">
      <c r="A72" s="224"/>
      <c r="B72" s="170"/>
    </row>
    <row r="73" spans="1:5" ht="15">
      <c r="A73" s="224"/>
      <c r="B73" s="170"/>
    </row>
    <row r="74" spans="1:5" ht="15">
      <c r="A74" s="224"/>
      <c r="B74" s="170"/>
    </row>
    <row r="75" spans="1:5" ht="15">
      <c r="A75" s="224"/>
      <c r="B75" s="170"/>
    </row>
  </sheetData>
  <sheetProtection formatCells="0" selectLockedCells="1" selectUnlockedCells="1"/>
  <mergeCells count="7">
    <mergeCell ref="C6:D6"/>
    <mergeCell ref="F6:G7"/>
    <mergeCell ref="B1:Y1"/>
    <mergeCell ref="B2:Y2"/>
    <mergeCell ref="A6:B7"/>
    <mergeCell ref="I6:Y6"/>
    <mergeCell ref="H6:H7"/>
  </mergeCells>
  <conditionalFormatting sqref="Z33:Z1048576 Z1:Z9 Z13:Z14 Z16:Z25 Z11">
    <cfRule type="duplicateValues" dxfId="8" priority="18"/>
  </conditionalFormatting>
  <conditionalFormatting sqref="Z12">
    <cfRule type="duplicateValues" dxfId="7" priority="16"/>
  </conditionalFormatting>
  <conditionalFormatting sqref="Z27">
    <cfRule type="duplicateValues" dxfId="6" priority="15"/>
  </conditionalFormatting>
  <conditionalFormatting sqref="Z15">
    <cfRule type="duplicateValues" dxfId="5" priority="12"/>
  </conditionalFormatting>
  <conditionalFormatting sqref="Z10">
    <cfRule type="duplicateValues" dxfId="4" priority="11"/>
  </conditionalFormatting>
  <conditionalFormatting sqref="Z26">
    <cfRule type="duplicateValues" dxfId="3" priority="10"/>
  </conditionalFormatting>
  <conditionalFormatting sqref="Z28:Z30">
    <cfRule type="duplicateValues" dxfId="2" priority="3"/>
  </conditionalFormatting>
  <conditionalFormatting sqref="Z32">
    <cfRule type="duplicateValues" dxfId="1" priority="2"/>
  </conditionalFormatting>
  <conditionalFormatting sqref="Z31">
    <cfRule type="duplicateValues" dxfId="0" priority="1"/>
  </conditionalFormatting>
  <hyperlinks>
    <hyperlink ref="A4" location="MENU!A1" display="BACK TO MENU"/>
  </hyperlinks>
  <printOptions horizontalCentered="1" verticalCentered="1"/>
  <pageMargins left="0" right="0" top="0" bottom="0" header="0" footer="0"/>
  <pageSetup paperSize="9" scale="45" orientation="landscape" horizontalDpi="204" verticalDpi="196" r:id="rId1"/>
  <headerFooter alignWithMargins="0">
    <oddHeader xml:space="preserve">&amp;L
&amp;R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02"/>
  <sheetViews>
    <sheetView zoomScale="80" zoomScaleNormal="80" zoomScaleSheetLayoutView="75" workbookViewId="0">
      <pane ySplit="4" topLeftCell="A5" activePane="bottomLeft" state="frozen"/>
      <selection pane="bottomLeft" activeCell="H24" sqref="H24"/>
    </sheetView>
  </sheetViews>
  <sheetFormatPr defaultColWidth="9" defaultRowHeight="13.5"/>
  <cols>
    <col min="1" max="1" width="13.77734375" style="19" customWidth="1"/>
    <col min="2" max="2" width="19" style="19" bestFit="1" customWidth="1"/>
    <col min="3" max="3" width="13.77734375" style="19" customWidth="1"/>
    <col min="4" max="4" width="13" style="19" bestFit="1" customWidth="1"/>
    <col min="5" max="5" width="14.33203125" style="281" customWidth="1"/>
    <col min="6" max="6" width="14.77734375" style="19" customWidth="1"/>
    <col min="7" max="7" width="12.77734375" style="19" customWidth="1"/>
    <col min="8" max="8" width="14.33203125" style="19" customWidth="1"/>
    <col min="9" max="9" width="12.33203125" style="19" bestFit="1" customWidth="1"/>
    <col min="10" max="10" width="13" style="17" bestFit="1" customWidth="1"/>
    <col min="11" max="11" width="65.77734375" style="9" bestFit="1" customWidth="1"/>
    <col min="12" max="12" width="7.77734375" style="9" customWidth="1"/>
    <col min="13" max="16384" width="9" style="9"/>
  </cols>
  <sheetData>
    <row r="1" spans="1:12" ht="15">
      <c r="A1" s="6" t="s">
        <v>313</v>
      </c>
      <c r="B1" s="7"/>
      <c r="C1" s="7"/>
      <c r="D1" s="7"/>
      <c r="E1" s="269"/>
      <c r="F1" s="7"/>
      <c r="G1" s="7"/>
      <c r="H1" s="7"/>
      <c r="I1" s="7"/>
      <c r="J1" s="24"/>
      <c r="K1" s="8" t="s">
        <v>73</v>
      </c>
    </row>
    <row r="2" spans="1:12" ht="15.75" customHeight="1" thickBot="1">
      <c r="A2" s="10" t="s">
        <v>37</v>
      </c>
      <c r="B2" s="11"/>
      <c r="C2" s="11"/>
      <c r="D2" s="11"/>
      <c r="E2" s="270"/>
      <c r="F2" s="11"/>
      <c r="G2" s="11"/>
      <c r="H2" s="11"/>
      <c r="I2" s="11"/>
      <c r="J2" s="21"/>
      <c r="K2" s="12"/>
      <c r="L2" s="12"/>
    </row>
    <row r="3" spans="1:12" ht="14.25">
      <c r="A3" s="13" t="s">
        <v>33</v>
      </c>
      <c r="B3" s="14"/>
      <c r="C3" s="14"/>
      <c r="D3" s="14"/>
      <c r="E3" s="271"/>
      <c r="F3" s="14"/>
      <c r="G3" s="14"/>
      <c r="H3" s="14"/>
      <c r="I3" s="14"/>
      <c r="J3" s="25"/>
      <c r="K3" s="15" t="s">
        <v>74</v>
      </c>
    </row>
    <row r="4" spans="1:12" ht="14.25">
      <c r="A4" s="16" t="s">
        <v>314</v>
      </c>
      <c r="B4" s="294" t="s">
        <v>315</v>
      </c>
      <c r="C4" s="295" t="s">
        <v>316</v>
      </c>
      <c r="D4" s="296" t="s">
        <v>317</v>
      </c>
      <c r="E4" s="294" t="s">
        <v>318</v>
      </c>
      <c r="F4" s="295" t="s">
        <v>319</v>
      </c>
      <c r="G4" s="295" t="s">
        <v>320</v>
      </c>
      <c r="H4" s="294" t="s">
        <v>321</v>
      </c>
      <c r="I4" s="296" t="s">
        <v>322</v>
      </c>
      <c r="J4" s="296" t="s">
        <v>323</v>
      </c>
      <c r="K4" s="297" t="s">
        <v>18</v>
      </c>
    </row>
    <row r="5" spans="1:12" s="17" customFormat="1" ht="15">
      <c r="A5" s="16"/>
      <c r="B5" s="296"/>
      <c r="C5" s="296"/>
      <c r="D5" s="296"/>
      <c r="E5" s="294"/>
      <c r="F5" s="296"/>
      <c r="G5" s="296"/>
      <c r="H5" s="296"/>
      <c r="I5" s="296"/>
      <c r="J5" s="296"/>
      <c r="K5" s="298" t="s">
        <v>22</v>
      </c>
    </row>
    <row r="6" spans="1:12" s="273" customFormat="1" ht="14.25">
      <c r="A6" s="272"/>
      <c r="B6" s="294"/>
      <c r="C6" s="272" t="s">
        <v>324</v>
      </c>
      <c r="D6" s="294"/>
      <c r="E6" s="272"/>
      <c r="F6" s="272" t="s">
        <v>324</v>
      </c>
      <c r="G6" s="272" t="s">
        <v>324</v>
      </c>
      <c r="H6" s="299"/>
      <c r="I6" s="294"/>
      <c r="J6" s="294" t="s">
        <v>19</v>
      </c>
      <c r="K6" s="294" t="s">
        <v>325</v>
      </c>
    </row>
    <row r="7" spans="1:12" s="273" customFormat="1" ht="14.25">
      <c r="A7" s="272" t="s">
        <v>326</v>
      </c>
      <c r="B7" s="294" t="s">
        <v>19</v>
      </c>
      <c r="C7" s="294" t="s">
        <v>19</v>
      </c>
      <c r="D7" s="294" t="s">
        <v>19</v>
      </c>
      <c r="E7" s="294"/>
      <c r="F7" s="294" t="s">
        <v>19</v>
      </c>
      <c r="G7" s="294" t="s">
        <v>19</v>
      </c>
      <c r="H7" s="299"/>
      <c r="I7" s="294" t="s">
        <v>19</v>
      </c>
      <c r="J7" s="294" t="s">
        <v>19</v>
      </c>
      <c r="K7" s="294" t="s">
        <v>327</v>
      </c>
      <c r="L7" s="274"/>
    </row>
    <row r="8" spans="1:12" s="273" customFormat="1" ht="14.25">
      <c r="A8" s="275"/>
      <c r="B8" s="294" t="s">
        <v>21</v>
      </c>
      <c r="C8" s="294" t="s">
        <v>21</v>
      </c>
      <c r="D8" s="294" t="s">
        <v>21</v>
      </c>
      <c r="E8" s="294" t="s">
        <v>21</v>
      </c>
      <c r="F8" s="294" t="s">
        <v>21</v>
      </c>
      <c r="G8" s="294" t="s">
        <v>21</v>
      </c>
      <c r="H8" s="294" t="s">
        <v>21</v>
      </c>
      <c r="I8" s="294" t="s">
        <v>21</v>
      </c>
      <c r="J8" s="294" t="s">
        <v>21</v>
      </c>
      <c r="K8" s="294" t="s">
        <v>328</v>
      </c>
    </row>
    <row r="9" spans="1:12" s="273" customFormat="1" ht="14.25">
      <c r="A9" s="275" t="s">
        <v>329</v>
      </c>
      <c r="B9" s="294"/>
      <c r="C9" s="294"/>
      <c r="D9" s="294"/>
      <c r="E9" s="294"/>
      <c r="F9" s="275" t="s">
        <v>329</v>
      </c>
      <c r="G9" s="294"/>
      <c r="H9" s="294"/>
      <c r="I9" s="294"/>
      <c r="J9" s="294"/>
      <c r="K9" s="294" t="s">
        <v>328</v>
      </c>
    </row>
    <row r="10" spans="1:12" s="273" customFormat="1" ht="14.25">
      <c r="A10" s="20"/>
      <c r="B10" s="294" t="s">
        <v>21</v>
      </c>
      <c r="C10" s="294" t="s">
        <v>21</v>
      </c>
      <c r="D10" s="294" t="s">
        <v>21</v>
      </c>
      <c r="E10" s="294" t="s">
        <v>21</v>
      </c>
      <c r="F10" s="294" t="s">
        <v>21</v>
      </c>
      <c r="G10" s="294" t="s">
        <v>21</v>
      </c>
      <c r="H10" s="294" t="s">
        <v>21</v>
      </c>
      <c r="I10" s="294" t="s">
        <v>21</v>
      </c>
      <c r="J10" s="294" t="s">
        <v>21</v>
      </c>
      <c r="K10" s="294" t="s">
        <v>330</v>
      </c>
    </row>
    <row r="11" spans="1:12" s="273" customFormat="1" ht="14.25">
      <c r="A11" s="20"/>
      <c r="B11" s="294" t="s">
        <v>21</v>
      </c>
      <c r="C11" s="294" t="s">
        <v>21</v>
      </c>
      <c r="D11" s="294" t="s">
        <v>21</v>
      </c>
      <c r="E11" s="294" t="s">
        <v>21</v>
      </c>
      <c r="F11" s="294" t="s">
        <v>21</v>
      </c>
      <c r="G11" s="294" t="s">
        <v>21</v>
      </c>
      <c r="H11" s="294" t="s">
        <v>21</v>
      </c>
      <c r="I11" s="294" t="s">
        <v>21</v>
      </c>
      <c r="J11" s="294" t="s">
        <v>21</v>
      </c>
      <c r="K11" s="294" t="s">
        <v>331</v>
      </c>
    </row>
    <row r="12" spans="1:12" s="273" customFormat="1" ht="15">
      <c r="A12" s="20"/>
      <c r="B12" s="294"/>
      <c r="C12" s="294"/>
      <c r="D12" s="294"/>
      <c r="E12" s="294"/>
      <c r="F12" s="294"/>
      <c r="G12" s="294"/>
      <c r="H12" s="294"/>
      <c r="I12" s="294"/>
      <c r="J12" s="294"/>
      <c r="K12" s="300" t="s">
        <v>332</v>
      </c>
    </row>
    <row r="13" spans="1:12" s="273" customFormat="1" ht="14.25">
      <c r="A13" s="20"/>
      <c r="B13" s="294" t="s">
        <v>21</v>
      </c>
      <c r="C13" s="294" t="s">
        <v>21</v>
      </c>
      <c r="D13" s="294" t="s">
        <v>21</v>
      </c>
      <c r="E13" s="294" t="s">
        <v>21</v>
      </c>
      <c r="F13" s="294" t="s">
        <v>21</v>
      </c>
      <c r="G13" s="294" t="s">
        <v>21</v>
      </c>
      <c r="H13" s="294" t="s">
        <v>21</v>
      </c>
      <c r="I13" s="294" t="s">
        <v>21</v>
      </c>
      <c r="J13" s="294" t="s">
        <v>21</v>
      </c>
      <c r="K13" s="294" t="s">
        <v>333</v>
      </c>
    </row>
    <row r="14" spans="1:12" s="273" customFormat="1" ht="14.25">
      <c r="A14" s="20"/>
      <c r="B14" s="294" t="s">
        <v>21</v>
      </c>
      <c r="C14" s="294" t="s">
        <v>21</v>
      </c>
      <c r="D14" s="294" t="s">
        <v>21</v>
      </c>
      <c r="E14" s="294" t="s">
        <v>21</v>
      </c>
      <c r="F14" s="294" t="s">
        <v>21</v>
      </c>
      <c r="G14" s="294" t="s">
        <v>21</v>
      </c>
      <c r="H14" s="294" t="s">
        <v>21</v>
      </c>
      <c r="I14" s="294" t="s">
        <v>21</v>
      </c>
      <c r="J14" s="294" t="s">
        <v>21</v>
      </c>
      <c r="K14" s="294" t="s">
        <v>334</v>
      </c>
    </row>
    <row r="15" spans="1:12" s="273" customFormat="1" ht="14.25">
      <c r="A15" s="20"/>
      <c r="B15" s="294" t="s">
        <v>21</v>
      </c>
      <c r="C15" s="294" t="s">
        <v>21</v>
      </c>
      <c r="D15" s="294" t="s">
        <v>21</v>
      </c>
      <c r="E15" s="294" t="s">
        <v>21</v>
      </c>
      <c r="F15" s="294" t="s">
        <v>21</v>
      </c>
      <c r="G15" s="294" t="s">
        <v>21</v>
      </c>
      <c r="H15" s="294" t="s">
        <v>21</v>
      </c>
      <c r="I15" s="294" t="s">
        <v>21</v>
      </c>
      <c r="J15" s="294" t="s">
        <v>21</v>
      </c>
      <c r="K15" s="294" t="s">
        <v>335</v>
      </c>
    </row>
    <row r="16" spans="1:12" s="273" customFormat="1" ht="15">
      <c r="A16" s="20"/>
      <c r="B16" s="294"/>
      <c r="C16" s="294"/>
      <c r="D16" s="294"/>
      <c r="E16" s="294"/>
      <c r="F16" s="294"/>
      <c r="G16" s="294"/>
      <c r="H16" s="294"/>
      <c r="I16" s="294"/>
      <c r="J16" s="294"/>
      <c r="K16" s="300" t="s">
        <v>336</v>
      </c>
    </row>
    <row r="17" spans="1:12" s="273" customFormat="1" ht="14.25">
      <c r="A17" s="272"/>
      <c r="B17" s="294" t="s">
        <v>20</v>
      </c>
      <c r="C17" s="294" t="s">
        <v>337</v>
      </c>
      <c r="D17" s="294" t="s">
        <v>337</v>
      </c>
      <c r="E17" s="294"/>
      <c r="F17" s="294" t="s">
        <v>337</v>
      </c>
      <c r="G17" s="294" t="s">
        <v>337</v>
      </c>
      <c r="H17" s="294" t="s">
        <v>338</v>
      </c>
      <c r="I17" s="294" t="s">
        <v>339</v>
      </c>
      <c r="J17" s="294" t="s">
        <v>340</v>
      </c>
      <c r="K17" s="294" t="s">
        <v>341</v>
      </c>
    </row>
    <row r="18" spans="1:12" s="273" customFormat="1" ht="14.25">
      <c r="A18" s="20"/>
      <c r="B18" s="294" t="s">
        <v>20</v>
      </c>
      <c r="C18" s="294" t="s">
        <v>337</v>
      </c>
      <c r="D18" s="294" t="s">
        <v>337</v>
      </c>
      <c r="E18" s="294"/>
      <c r="F18" s="294" t="s">
        <v>337</v>
      </c>
      <c r="G18" s="294" t="s">
        <v>337</v>
      </c>
      <c r="H18" s="294" t="s">
        <v>338</v>
      </c>
      <c r="I18" s="294" t="s">
        <v>19</v>
      </c>
      <c r="J18" s="294" t="s">
        <v>340</v>
      </c>
      <c r="K18" s="294" t="s">
        <v>342</v>
      </c>
    </row>
    <row r="19" spans="1:12" s="273" customFormat="1" ht="14.25">
      <c r="A19" s="272"/>
      <c r="B19" s="294" t="s">
        <v>19</v>
      </c>
      <c r="C19" s="294" t="s">
        <v>20</v>
      </c>
      <c r="D19" s="294" t="s">
        <v>19</v>
      </c>
      <c r="E19" s="294"/>
      <c r="F19" s="294" t="s">
        <v>20</v>
      </c>
      <c r="G19" s="294" t="s">
        <v>337</v>
      </c>
      <c r="H19" s="294" t="s">
        <v>338</v>
      </c>
      <c r="I19" s="294" t="s">
        <v>19</v>
      </c>
      <c r="J19" s="294" t="s">
        <v>339</v>
      </c>
      <c r="K19" s="294" t="s">
        <v>343</v>
      </c>
    </row>
    <row r="20" spans="1:12" s="273" customFormat="1" ht="14.25">
      <c r="A20" s="272"/>
      <c r="B20" s="294" t="s">
        <v>19</v>
      </c>
      <c r="C20" s="294" t="s">
        <v>19</v>
      </c>
      <c r="D20" s="294" t="s">
        <v>19</v>
      </c>
      <c r="E20" s="294"/>
      <c r="F20" s="294" t="s">
        <v>19</v>
      </c>
      <c r="G20" s="294" t="s">
        <v>337</v>
      </c>
      <c r="H20" s="294" t="s">
        <v>338</v>
      </c>
      <c r="I20" s="294" t="s">
        <v>339</v>
      </c>
      <c r="J20" s="294" t="s">
        <v>340</v>
      </c>
      <c r="K20" s="294" t="s">
        <v>344</v>
      </c>
    </row>
    <row r="21" spans="1:12" s="273" customFormat="1" ht="15">
      <c r="A21" s="272"/>
      <c r="B21" s="294"/>
      <c r="C21" s="294"/>
      <c r="D21" s="294"/>
      <c r="E21" s="294"/>
      <c r="F21" s="294"/>
      <c r="G21" s="294"/>
      <c r="H21" s="294"/>
      <c r="I21" s="294"/>
      <c r="J21" s="294"/>
      <c r="K21" s="300"/>
    </row>
    <row r="22" spans="1:12" s="273" customFormat="1" ht="14.25">
      <c r="A22" s="272"/>
      <c r="B22" s="294" t="s">
        <v>20</v>
      </c>
      <c r="C22" s="294" t="s">
        <v>337</v>
      </c>
      <c r="D22" s="294" t="s">
        <v>337</v>
      </c>
      <c r="E22" s="294"/>
      <c r="F22" s="294" t="s">
        <v>337</v>
      </c>
      <c r="G22" s="294" t="s">
        <v>337</v>
      </c>
      <c r="H22" s="294" t="s">
        <v>338</v>
      </c>
      <c r="I22" s="294" t="s">
        <v>339</v>
      </c>
      <c r="J22" s="294" t="s">
        <v>340</v>
      </c>
      <c r="K22" s="294" t="s">
        <v>345</v>
      </c>
    </row>
    <row r="23" spans="1:12" s="273" customFormat="1" ht="14.25">
      <c r="A23" s="20"/>
      <c r="B23" s="294" t="s">
        <v>20</v>
      </c>
      <c r="C23" s="294" t="s">
        <v>337</v>
      </c>
      <c r="D23" s="294" t="s">
        <v>337</v>
      </c>
      <c r="E23" s="294"/>
      <c r="F23" s="294" t="s">
        <v>337</v>
      </c>
      <c r="G23" s="294" t="s">
        <v>337</v>
      </c>
      <c r="H23" s="294" t="s">
        <v>338</v>
      </c>
      <c r="I23" s="294" t="s">
        <v>19</v>
      </c>
      <c r="J23" s="294" t="s">
        <v>339</v>
      </c>
      <c r="K23" s="294" t="s">
        <v>346</v>
      </c>
    </row>
    <row r="24" spans="1:12" s="273" customFormat="1" ht="14.25">
      <c r="A24" s="272"/>
      <c r="B24" s="294" t="s">
        <v>19</v>
      </c>
      <c r="C24" s="294" t="s">
        <v>20</v>
      </c>
      <c r="D24" s="294" t="s">
        <v>19</v>
      </c>
      <c r="E24" s="294"/>
      <c r="F24" s="294" t="s">
        <v>20</v>
      </c>
      <c r="G24" s="294" t="s">
        <v>337</v>
      </c>
      <c r="H24" s="294" t="s">
        <v>338</v>
      </c>
      <c r="I24" s="294" t="s">
        <v>19</v>
      </c>
      <c r="J24" s="294" t="s">
        <v>340</v>
      </c>
      <c r="K24" s="294" t="s">
        <v>347</v>
      </c>
    </row>
    <row r="25" spans="1:12" s="273" customFormat="1" ht="14.25">
      <c r="A25" s="272"/>
      <c r="B25" s="294" t="s">
        <v>19</v>
      </c>
      <c r="C25" s="294" t="s">
        <v>19</v>
      </c>
      <c r="D25" s="294" t="s">
        <v>19</v>
      </c>
      <c r="E25" s="294"/>
      <c r="F25" s="294" t="s">
        <v>19</v>
      </c>
      <c r="G25" s="294" t="s">
        <v>337</v>
      </c>
      <c r="H25" s="294" t="s">
        <v>338</v>
      </c>
      <c r="I25" s="294" t="s">
        <v>339</v>
      </c>
      <c r="J25" s="294" t="s">
        <v>340</v>
      </c>
      <c r="K25" s="294" t="s">
        <v>348</v>
      </c>
    </row>
    <row r="26" spans="1:12" s="273" customFormat="1" ht="14.25">
      <c r="A26" s="272"/>
      <c r="B26" s="294"/>
      <c r="C26" s="294"/>
      <c r="D26" s="294"/>
      <c r="E26" s="294"/>
      <c r="F26" s="294"/>
      <c r="G26" s="294"/>
      <c r="H26" s="294"/>
      <c r="I26" s="294"/>
      <c r="J26" s="294"/>
      <c r="K26" s="294"/>
    </row>
    <row r="27" spans="1:12" s="273" customFormat="1" ht="15">
      <c r="A27" s="20"/>
      <c r="B27" s="294"/>
      <c r="C27" s="294"/>
      <c r="D27" s="294"/>
      <c r="E27" s="294"/>
      <c r="F27" s="294"/>
      <c r="G27" s="294"/>
      <c r="H27" s="294"/>
      <c r="I27" s="294"/>
      <c r="J27" s="294"/>
      <c r="K27" s="300" t="s">
        <v>23</v>
      </c>
    </row>
    <row r="28" spans="1:12" s="273" customFormat="1" ht="14.25">
      <c r="A28" s="272"/>
      <c r="B28" s="294" t="s">
        <v>19</v>
      </c>
      <c r="C28" s="294" t="s">
        <v>20</v>
      </c>
      <c r="D28" s="294" t="s">
        <v>19</v>
      </c>
      <c r="E28" s="294"/>
      <c r="F28" s="294" t="s">
        <v>20</v>
      </c>
      <c r="G28" s="294" t="s">
        <v>20</v>
      </c>
      <c r="H28" s="294"/>
      <c r="I28" s="294" t="s">
        <v>19</v>
      </c>
      <c r="J28" s="294" t="s">
        <v>19</v>
      </c>
      <c r="K28" s="294" t="s">
        <v>349</v>
      </c>
    </row>
    <row r="29" spans="1:12" s="273" customFormat="1" ht="14.25">
      <c r="A29" s="272"/>
      <c r="B29" s="294" t="s">
        <v>19</v>
      </c>
      <c r="C29" s="294" t="s">
        <v>20</v>
      </c>
      <c r="D29" s="294" t="s">
        <v>19</v>
      </c>
      <c r="E29" s="294"/>
      <c r="F29" s="294" t="s">
        <v>20</v>
      </c>
      <c r="G29" s="294" t="s">
        <v>20</v>
      </c>
      <c r="H29" s="294"/>
      <c r="I29" s="294" t="s">
        <v>19</v>
      </c>
      <c r="J29" s="294" t="s">
        <v>19</v>
      </c>
      <c r="K29" s="294" t="s">
        <v>240</v>
      </c>
    </row>
    <row r="30" spans="1:12" s="273" customFormat="1" ht="14.25">
      <c r="A30" s="272"/>
      <c r="B30" s="294" t="s">
        <v>19</v>
      </c>
      <c r="C30" s="294" t="s">
        <v>20</v>
      </c>
      <c r="D30" s="294" t="s">
        <v>19</v>
      </c>
      <c r="E30" s="294"/>
      <c r="F30" s="294" t="s">
        <v>20</v>
      </c>
      <c r="G30" s="294" t="s">
        <v>20</v>
      </c>
      <c r="H30" s="294"/>
      <c r="I30" s="294" t="s">
        <v>19</v>
      </c>
      <c r="J30" s="294" t="s">
        <v>19</v>
      </c>
      <c r="K30" s="294" t="s">
        <v>241</v>
      </c>
    </row>
    <row r="31" spans="1:12" s="273" customFormat="1" ht="14.25">
      <c r="A31" s="301"/>
      <c r="B31" s="302" t="s">
        <v>19</v>
      </c>
      <c r="C31" s="302" t="s">
        <v>20</v>
      </c>
      <c r="D31" s="302" t="s">
        <v>19</v>
      </c>
      <c r="E31" s="302"/>
      <c r="F31" s="302" t="s">
        <v>20</v>
      </c>
      <c r="G31" s="302" t="s">
        <v>20</v>
      </c>
      <c r="H31" s="302"/>
      <c r="I31" s="302" t="s">
        <v>19</v>
      </c>
      <c r="J31" s="302" t="s">
        <v>19</v>
      </c>
      <c r="K31" s="302" t="s">
        <v>242</v>
      </c>
    </row>
    <row r="32" spans="1:12" s="167" customFormat="1" ht="14.25">
      <c r="A32" s="299"/>
      <c r="B32" s="294" t="s">
        <v>339</v>
      </c>
      <c r="C32" s="294" t="s">
        <v>243</v>
      </c>
      <c r="D32" s="294" t="s">
        <v>19</v>
      </c>
      <c r="E32" s="294"/>
      <c r="F32" s="294" t="s">
        <v>20</v>
      </c>
      <c r="G32" s="294" t="s">
        <v>20</v>
      </c>
      <c r="H32" s="294"/>
      <c r="I32" s="294" t="s">
        <v>19</v>
      </c>
      <c r="J32" s="294" t="s">
        <v>19</v>
      </c>
      <c r="K32" s="294" t="s">
        <v>244</v>
      </c>
      <c r="L32" s="285"/>
    </row>
    <row r="33" spans="1:11" s="273" customFormat="1" ht="15">
      <c r="A33" s="282"/>
      <c r="B33" s="283"/>
      <c r="C33" s="283"/>
      <c r="D33" s="283"/>
      <c r="E33" s="283"/>
      <c r="F33" s="283"/>
      <c r="G33" s="283"/>
      <c r="H33" s="283"/>
      <c r="I33" s="283"/>
      <c r="J33" s="283"/>
      <c r="K33" s="284" t="s">
        <v>24</v>
      </c>
    </row>
    <row r="34" spans="1:11" s="273" customFormat="1" ht="14.25">
      <c r="A34" s="20"/>
      <c r="B34" s="294" t="s">
        <v>338</v>
      </c>
      <c r="C34" s="294" t="s">
        <v>21</v>
      </c>
      <c r="D34" s="294" t="s">
        <v>21</v>
      </c>
      <c r="E34" s="294" t="s">
        <v>338</v>
      </c>
      <c r="F34" s="294" t="s">
        <v>21</v>
      </c>
      <c r="G34" s="294" t="s">
        <v>21</v>
      </c>
      <c r="H34" s="294" t="s">
        <v>338</v>
      </c>
      <c r="I34" s="294" t="s">
        <v>21</v>
      </c>
      <c r="J34" s="294" t="s">
        <v>21</v>
      </c>
      <c r="K34" s="294" t="s">
        <v>350</v>
      </c>
    </row>
    <row r="35" spans="1:11" s="273" customFormat="1" ht="14.25">
      <c r="A35" s="20"/>
      <c r="B35" s="294" t="s">
        <v>19</v>
      </c>
      <c r="C35" s="294" t="s">
        <v>21</v>
      </c>
      <c r="D35" s="294" t="s">
        <v>21</v>
      </c>
      <c r="E35" s="294" t="s">
        <v>338</v>
      </c>
      <c r="F35" s="294" t="s">
        <v>245</v>
      </c>
      <c r="G35" s="294" t="s">
        <v>21</v>
      </c>
      <c r="H35" s="294" t="s">
        <v>338</v>
      </c>
      <c r="I35" s="294" t="s">
        <v>245</v>
      </c>
      <c r="J35" s="294" t="s">
        <v>19</v>
      </c>
      <c r="K35" s="294" t="s">
        <v>351</v>
      </c>
    </row>
    <row r="36" spans="1:11" s="273" customFormat="1" ht="14.25">
      <c r="A36" s="20"/>
      <c r="B36" s="294" t="s">
        <v>19</v>
      </c>
      <c r="C36" s="294" t="s">
        <v>21</v>
      </c>
      <c r="D36" s="294" t="s">
        <v>21</v>
      </c>
      <c r="E36" s="294" t="s">
        <v>338</v>
      </c>
      <c r="F36" s="294" t="s">
        <v>21</v>
      </c>
      <c r="G36" s="294" t="s">
        <v>21</v>
      </c>
      <c r="H36" s="294" t="s">
        <v>338</v>
      </c>
      <c r="I36" s="294" t="s">
        <v>245</v>
      </c>
      <c r="J36" s="294" t="s">
        <v>19</v>
      </c>
      <c r="K36" s="294" t="s">
        <v>246</v>
      </c>
    </row>
    <row r="37" spans="1:11" s="273" customFormat="1" ht="14.25">
      <c r="A37" s="20"/>
      <c r="B37" s="294" t="s">
        <v>19</v>
      </c>
      <c r="C37" s="294" t="s">
        <v>21</v>
      </c>
      <c r="D37" s="294" t="s">
        <v>21</v>
      </c>
      <c r="E37" s="294" t="s">
        <v>338</v>
      </c>
      <c r="F37" s="294" t="s">
        <v>21</v>
      </c>
      <c r="G37" s="294" t="s">
        <v>21</v>
      </c>
      <c r="H37" s="294" t="s">
        <v>338</v>
      </c>
      <c r="I37" s="294" t="s">
        <v>245</v>
      </c>
      <c r="J37" s="294" t="s">
        <v>19</v>
      </c>
      <c r="K37" s="294" t="s">
        <v>247</v>
      </c>
    </row>
    <row r="38" spans="1:11" s="273" customFormat="1" ht="14.25">
      <c r="A38" s="20"/>
      <c r="B38" s="294" t="s">
        <v>21</v>
      </c>
      <c r="C38" s="294" t="s">
        <v>21</v>
      </c>
      <c r="D38" s="294" t="s">
        <v>21</v>
      </c>
      <c r="E38" s="294" t="s">
        <v>338</v>
      </c>
      <c r="F38" s="294" t="s">
        <v>21</v>
      </c>
      <c r="G38" s="294" t="s">
        <v>21</v>
      </c>
      <c r="H38" s="294" t="s">
        <v>21</v>
      </c>
      <c r="I38" s="294" t="s">
        <v>21</v>
      </c>
      <c r="J38" s="294" t="s">
        <v>21</v>
      </c>
      <c r="K38" s="294" t="s">
        <v>248</v>
      </c>
    </row>
    <row r="39" spans="1:11" s="273" customFormat="1" ht="14.25">
      <c r="A39" s="20"/>
      <c r="B39" s="294" t="s">
        <v>19</v>
      </c>
      <c r="C39" s="294" t="s">
        <v>21</v>
      </c>
      <c r="D39" s="294" t="s">
        <v>21</v>
      </c>
      <c r="E39" s="294" t="s">
        <v>338</v>
      </c>
      <c r="F39" s="294" t="s">
        <v>21</v>
      </c>
      <c r="G39" s="294" t="s">
        <v>21</v>
      </c>
      <c r="H39" s="294" t="s">
        <v>338</v>
      </c>
      <c r="I39" s="294" t="s">
        <v>245</v>
      </c>
      <c r="J39" s="294" t="s">
        <v>19</v>
      </c>
      <c r="K39" s="294" t="s">
        <v>352</v>
      </c>
    </row>
    <row r="40" spans="1:11" s="273" customFormat="1" ht="14.25">
      <c r="A40" s="20"/>
      <c r="B40" s="294" t="s">
        <v>19</v>
      </c>
      <c r="C40" s="294" t="s">
        <v>21</v>
      </c>
      <c r="D40" s="294" t="s">
        <v>21</v>
      </c>
      <c r="E40" s="294"/>
      <c r="F40" s="294" t="s">
        <v>21</v>
      </c>
      <c r="G40" s="294" t="s">
        <v>21</v>
      </c>
      <c r="H40" s="294" t="s">
        <v>21</v>
      </c>
      <c r="I40" s="294" t="s">
        <v>245</v>
      </c>
      <c r="J40" s="294" t="s">
        <v>19</v>
      </c>
      <c r="K40" s="294" t="s">
        <v>249</v>
      </c>
    </row>
    <row r="41" spans="1:11" s="273" customFormat="1" ht="14.25">
      <c r="A41" s="20"/>
      <c r="B41" s="294" t="s">
        <v>19</v>
      </c>
      <c r="C41" s="294" t="s">
        <v>21</v>
      </c>
      <c r="D41" s="294" t="s">
        <v>21</v>
      </c>
      <c r="E41" s="294" t="s">
        <v>21</v>
      </c>
      <c r="F41" s="294" t="s">
        <v>21</v>
      </c>
      <c r="G41" s="294" t="s">
        <v>21</v>
      </c>
      <c r="H41" s="294" t="s">
        <v>21</v>
      </c>
      <c r="I41" s="294" t="s">
        <v>245</v>
      </c>
      <c r="J41" s="294" t="s">
        <v>19</v>
      </c>
      <c r="K41" s="294" t="s">
        <v>250</v>
      </c>
    </row>
    <row r="42" spans="1:11" s="273" customFormat="1" ht="14.25">
      <c r="A42" s="20"/>
      <c r="B42" s="294" t="s">
        <v>21</v>
      </c>
      <c r="C42" s="294" t="s">
        <v>21</v>
      </c>
      <c r="D42" s="294" t="s">
        <v>21</v>
      </c>
      <c r="E42" s="294" t="s">
        <v>338</v>
      </c>
      <c r="F42" s="294" t="s">
        <v>21</v>
      </c>
      <c r="G42" s="294" t="s">
        <v>21</v>
      </c>
      <c r="H42" s="294" t="s">
        <v>21</v>
      </c>
      <c r="I42" s="294" t="s">
        <v>21</v>
      </c>
      <c r="J42" s="294" t="s">
        <v>21</v>
      </c>
      <c r="K42" s="294" t="s">
        <v>251</v>
      </c>
    </row>
    <row r="43" spans="1:11" s="273" customFormat="1" ht="14.25">
      <c r="A43" s="20"/>
      <c r="B43" s="294" t="s">
        <v>19</v>
      </c>
      <c r="C43" s="294" t="s">
        <v>21</v>
      </c>
      <c r="D43" s="294" t="s">
        <v>21</v>
      </c>
      <c r="E43" s="294" t="s">
        <v>245</v>
      </c>
      <c r="F43" s="294" t="s">
        <v>21</v>
      </c>
      <c r="G43" s="294" t="s">
        <v>21</v>
      </c>
      <c r="H43" s="294" t="s">
        <v>245</v>
      </c>
      <c r="I43" s="294" t="s">
        <v>245</v>
      </c>
      <c r="J43" s="294" t="s">
        <v>19</v>
      </c>
      <c r="K43" s="294" t="s">
        <v>252</v>
      </c>
    </row>
    <row r="44" spans="1:11" s="273" customFormat="1" ht="14.25">
      <c r="A44" s="20"/>
      <c r="B44" s="294" t="s">
        <v>21</v>
      </c>
      <c r="C44" s="294" t="s">
        <v>21</v>
      </c>
      <c r="D44" s="294" t="s">
        <v>21</v>
      </c>
      <c r="E44" s="294" t="s">
        <v>21</v>
      </c>
      <c r="F44" s="294" t="s">
        <v>21</v>
      </c>
      <c r="G44" s="294" t="s">
        <v>21</v>
      </c>
      <c r="H44" s="294" t="s">
        <v>21</v>
      </c>
      <c r="I44" s="294" t="s">
        <v>21</v>
      </c>
      <c r="J44" s="294" t="s">
        <v>21</v>
      </c>
      <c r="K44" s="294" t="s">
        <v>353</v>
      </c>
    </row>
    <row r="45" spans="1:11" s="273" customFormat="1" ht="14.25">
      <c r="A45" s="20"/>
      <c r="B45" s="294" t="s">
        <v>19</v>
      </c>
      <c r="C45" s="294" t="s">
        <v>21</v>
      </c>
      <c r="D45" s="294" t="s">
        <v>21</v>
      </c>
      <c r="E45" s="294" t="s">
        <v>21</v>
      </c>
      <c r="F45" s="294" t="s">
        <v>21</v>
      </c>
      <c r="G45" s="294" t="s">
        <v>21</v>
      </c>
      <c r="H45" s="294" t="s">
        <v>21</v>
      </c>
      <c r="I45" s="294" t="s">
        <v>245</v>
      </c>
      <c r="J45" s="294" t="s">
        <v>19</v>
      </c>
      <c r="K45" s="294" t="s">
        <v>354</v>
      </c>
    </row>
    <row r="46" spans="1:11" s="273" customFormat="1" ht="14.25">
      <c r="A46" s="20"/>
      <c r="B46" s="294" t="s">
        <v>21</v>
      </c>
      <c r="C46" s="294" t="s">
        <v>21</v>
      </c>
      <c r="D46" s="294" t="s">
        <v>21</v>
      </c>
      <c r="E46" s="294" t="s">
        <v>21</v>
      </c>
      <c r="F46" s="294" t="s">
        <v>21</v>
      </c>
      <c r="G46" s="294" t="s">
        <v>21</v>
      </c>
      <c r="H46" s="294" t="s">
        <v>21</v>
      </c>
      <c r="I46" s="294" t="s">
        <v>21</v>
      </c>
      <c r="J46" s="294" t="s">
        <v>21</v>
      </c>
      <c r="K46" s="294" t="s">
        <v>355</v>
      </c>
    </row>
    <row r="47" spans="1:11" s="273" customFormat="1" ht="15">
      <c r="A47" s="20"/>
      <c r="B47" s="299"/>
      <c r="C47" s="294"/>
      <c r="D47" s="299"/>
      <c r="E47" s="299"/>
      <c r="F47" s="294"/>
      <c r="G47" s="294"/>
      <c r="H47" s="303"/>
      <c r="I47" s="299"/>
      <c r="J47" s="299"/>
      <c r="K47" s="300" t="s">
        <v>25</v>
      </c>
    </row>
    <row r="48" spans="1:11" s="273" customFormat="1" ht="14.25">
      <c r="A48" s="272"/>
      <c r="B48" s="294" t="s">
        <v>19</v>
      </c>
      <c r="C48" s="294" t="s">
        <v>20</v>
      </c>
      <c r="D48" s="294" t="s">
        <v>19</v>
      </c>
      <c r="E48" s="294"/>
      <c r="F48" s="294" t="s">
        <v>20</v>
      </c>
      <c r="G48" s="294" t="s">
        <v>20</v>
      </c>
      <c r="H48" s="294"/>
      <c r="I48" s="304"/>
      <c r="J48" s="294" t="s">
        <v>20</v>
      </c>
      <c r="K48" s="294" t="s">
        <v>356</v>
      </c>
    </row>
    <row r="49" spans="1:11" s="273" customFormat="1" ht="14.25">
      <c r="A49" s="272"/>
      <c r="B49" s="294" t="s">
        <v>19</v>
      </c>
      <c r="C49" s="294" t="s">
        <v>20</v>
      </c>
      <c r="D49" s="294" t="s">
        <v>19</v>
      </c>
      <c r="E49" s="294"/>
      <c r="F49" s="294" t="s">
        <v>20</v>
      </c>
      <c r="G49" s="294" t="s">
        <v>20</v>
      </c>
      <c r="H49" s="294"/>
      <c r="I49" s="304"/>
      <c r="J49" s="294" t="s">
        <v>20</v>
      </c>
      <c r="K49" s="294" t="s">
        <v>357</v>
      </c>
    </row>
    <row r="50" spans="1:11" s="273" customFormat="1" ht="14.25">
      <c r="A50" s="272"/>
      <c r="B50" s="294" t="s">
        <v>19</v>
      </c>
      <c r="C50" s="294" t="s">
        <v>20</v>
      </c>
      <c r="D50" s="294" t="s">
        <v>19</v>
      </c>
      <c r="E50" s="294"/>
      <c r="F50" s="294" t="s">
        <v>20</v>
      </c>
      <c r="G50" s="294" t="s">
        <v>20</v>
      </c>
      <c r="H50" s="294"/>
      <c r="I50" s="294" t="s">
        <v>19</v>
      </c>
      <c r="J50" s="294" t="s">
        <v>20</v>
      </c>
      <c r="K50" s="294" t="s">
        <v>253</v>
      </c>
    </row>
    <row r="51" spans="1:11" s="277" customFormat="1" ht="15">
      <c r="A51" s="276"/>
      <c r="B51" s="294"/>
      <c r="C51" s="294"/>
      <c r="D51" s="294"/>
      <c r="E51" s="294"/>
      <c r="F51" s="294"/>
      <c r="G51" s="294"/>
      <c r="H51" s="294"/>
      <c r="I51" s="294"/>
      <c r="J51" s="294"/>
      <c r="K51" s="300"/>
    </row>
    <row r="52" spans="1:11" s="273" customFormat="1" ht="15.75">
      <c r="A52" s="278"/>
      <c r="B52" s="294"/>
      <c r="C52" s="294"/>
      <c r="D52" s="294"/>
      <c r="E52" s="294"/>
      <c r="F52" s="294"/>
      <c r="G52" s="294"/>
      <c r="H52" s="294"/>
      <c r="I52" s="294"/>
      <c r="J52" s="294"/>
      <c r="K52" s="300" t="s">
        <v>26</v>
      </c>
    </row>
    <row r="53" spans="1:11" s="273" customFormat="1" ht="14.25">
      <c r="A53" s="272"/>
      <c r="B53" s="294" t="s">
        <v>20</v>
      </c>
      <c r="C53" s="294" t="s">
        <v>20</v>
      </c>
      <c r="D53" s="294" t="s">
        <v>20</v>
      </c>
      <c r="E53" s="294"/>
      <c r="F53" s="294" t="s">
        <v>20</v>
      </c>
      <c r="G53" s="294" t="s">
        <v>20</v>
      </c>
      <c r="H53" s="294"/>
      <c r="I53" s="304"/>
      <c r="J53" s="294" t="s">
        <v>20</v>
      </c>
      <c r="K53" s="294" t="s">
        <v>254</v>
      </c>
    </row>
    <row r="54" spans="1:11" s="273" customFormat="1" ht="14.25">
      <c r="A54" s="272" t="s">
        <v>358</v>
      </c>
      <c r="B54" s="294"/>
      <c r="C54" s="294"/>
      <c r="D54" s="294"/>
      <c r="E54" s="294"/>
      <c r="F54" s="294"/>
      <c r="G54" s="294"/>
      <c r="H54" s="294"/>
      <c r="I54" s="294"/>
      <c r="J54" s="294"/>
      <c r="K54" s="294" t="s">
        <v>65</v>
      </c>
    </row>
    <row r="55" spans="1:11" s="273" customFormat="1" ht="14.25">
      <c r="A55" s="272" t="s">
        <v>358</v>
      </c>
      <c r="B55" s="294"/>
      <c r="C55" s="294"/>
      <c r="D55" s="294"/>
      <c r="E55" s="294"/>
      <c r="F55" s="294"/>
      <c r="G55" s="294"/>
      <c r="H55" s="294"/>
      <c r="I55" s="294"/>
      <c r="J55" s="294"/>
      <c r="K55" s="294" t="s">
        <v>66</v>
      </c>
    </row>
    <row r="56" spans="1:11" s="273" customFormat="1" ht="14.25">
      <c r="A56" s="272" t="s">
        <v>358</v>
      </c>
      <c r="B56" s="294"/>
      <c r="C56" s="294"/>
      <c r="D56" s="294"/>
      <c r="E56" s="294"/>
      <c r="F56" s="294"/>
      <c r="G56" s="294"/>
      <c r="H56" s="294"/>
      <c r="I56" s="294"/>
      <c r="J56" s="294"/>
      <c r="K56" s="294" t="s">
        <v>67</v>
      </c>
    </row>
    <row r="57" spans="1:11" s="273" customFormat="1" ht="14.25">
      <c r="A57" s="272" t="s">
        <v>358</v>
      </c>
      <c r="B57" s="294"/>
      <c r="C57" s="294"/>
      <c r="D57" s="294"/>
      <c r="E57" s="294"/>
      <c r="F57" s="294"/>
      <c r="G57" s="294"/>
      <c r="H57" s="294"/>
      <c r="I57" s="294"/>
      <c r="J57" s="294"/>
      <c r="K57" s="294" t="s">
        <v>68</v>
      </c>
    </row>
    <row r="58" spans="1:11" s="273" customFormat="1" ht="14.25">
      <c r="A58" s="272" t="s">
        <v>358</v>
      </c>
      <c r="B58" s="294"/>
      <c r="C58" s="294"/>
      <c r="D58" s="294"/>
      <c r="E58" s="294"/>
      <c r="F58" s="294"/>
      <c r="G58" s="294"/>
      <c r="H58" s="294"/>
      <c r="I58" s="294"/>
      <c r="J58" s="294"/>
      <c r="K58" s="294" t="s">
        <v>69</v>
      </c>
    </row>
    <row r="59" spans="1:11" s="273" customFormat="1" ht="14.25">
      <c r="A59" s="20"/>
      <c r="B59" s="294"/>
      <c r="C59" s="294"/>
      <c r="D59" s="294"/>
      <c r="E59" s="294"/>
      <c r="F59" s="294"/>
      <c r="G59" s="294"/>
      <c r="H59" s="294"/>
      <c r="I59" s="294"/>
      <c r="J59" s="294"/>
      <c r="K59" s="294"/>
    </row>
    <row r="60" spans="1:11" s="273" customFormat="1" ht="15">
      <c r="A60" s="20"/>
      <c r="B60" s="294"/>
      <c r="C60" s="294"/>
      <c r="D60" s="294"/>
      <c r="E60" s="294"/>
      <c r="F60" s="294"/>
      <c r="G60" s="294"/>
      <c r="H60" s="294"/>
      <c r="I60" s="294"/>
      <c r="J60" s="294"/>
      <c r="K60" s="300" t="s">
        <v>359</v>
      </c>
    </row>
    <row r="61" spans="1:11" s="273" customFormat="1" ht="14.25">
      <c r="A61" s="279"/>
      <c r="B61" s="294" t="s">
        <v>19</v>
      </c>
      <c r="C61" s="294" t="s">
        <v>245</v>
      </c>
      <c r="D61" s="294" t="s">
        <v>245</v>
      </c>
      <c r="E61" s="294"/>
      <c r="F61" s="294" t="s">
        <v>245</v>
      </c>
      <c r="G61" s="294" t="s">
        <v>245</v>
      </c>
      <c r="H61" s="294" t="s">
        <v>21</v>
      </c>
      <c r="I61" s="294" t="s">
        <v>255</v>
      </c>
      <c r="J61" s="294" t="s">
        <v>19</v>
      </c>
      <c r="K61" s="294" t="s">
        <v>256</v>
      </c>
    </row>
    <row r="62" spans="1:11" s="273" customFormat="1" ht="14.25">
      <c r="A62" s="279"/>
      <c r="B62" s="294" t="s">
        <v>19</v>
      </c>
      <c r="C62" s="294" t="s">
        <v>245</v>
      </c>
      <c r="D62" s="294" t="s">
        <v>245</v>
      </c>
      <c r="E62" s="294"/>
      <c r="F62" s="294" t="s">
        <v>245</v>
      </c>
      <c r="G62" s="294" t="s">
        <v>245</v>
      </c>
      <c r="H62" s="294" t="s">
        <v>21</v>
      </c>
      <c r="I62" s="294" t="s">
        <v>255</v>
      </c>
      <c r="J62" s="294" t="s">
        <v>19</v>
      </c>
      <c r="K62" s="294" t="s">
        <v>257</v>
      </c>
    </row>
    <row r="63" spans="1:11" s="273" customFormat="1" ht="15">
      <c r="A63" s="20"/>
      <c r="B63" s="294"/>
      <c r="C63" s="294"/>
      <c r="D63" s="294"/>
      <c r="E63" s="294"/>
      <c r="F63" s="294"/>
      <c r="G63" s="294"/>
      <c r="H63" s="294"/>
      <c r="I63" s="294"/>
      <c r="J63" s="294"/>
      <c r="K63" s="300" t="s">
        <v>27</v>
      </c>
    </row>
    <row r="64" spans="1:11" s="273" customFormat="1" ht="14.25">
      <c r="A64" s="20"/>
      <c r="B64" s="294" t="s">
        <v>19</v>
      </c>
      <c r="C64" s="294" t="s">
        <v>19</v>
      </c>
      <c r="D64" s="294" t="s">
        <v>19</v>
      </c>
      <c r="E64" s="294"/>
      <c r="F64" s="294" t="s">
        <v>19</v>
      </c>
      <c r="G64" s="294" t="s">
        <v>19</v>
      </c>
      <c r="H64" s="294"/>
      <c r="I64" s="294" t="s">
        <v>339</v>
      </c>
      <c r="J64" s="294" t="s">
        <v>19</v>
      </c>
      <c r="K64" s="294" t="s">
        <v>258</v>
      </c>
    </row>
    <row r="65" spans="1:11" s="273" customFormat="1" ht="15">
      <c r="A65" s="20"/>
      <c r="B65" s="294"/>
      <c r="C65" s="294"/>
      <c r="D65" s="294"/>
      <c r="E65" s="294"/>
      <c r="F65" s="294"/>
      <c r="G65" s="294"/>
      <c r="H65" s="294"/>
      <c r="I65" s="294"/>
      <c r="J65" s="294"/>
      <c r="K65" s="300" t="s">
        <v>259</v>
      </c>
    </row>
    <row r="66" spans="1:11" s="273" customFormat="1" ht="14.25">
      <c r="A66" s="20"/>
      <c r="B66" s="294" t="s">
        <v>260</v>
      </c>
      <c r="C66" s="294" t="s">
        <v>21</v>
      </c>
      <c r="D66" s="294" t="s">
        <v>21</v>
      </c>
      <c r="E66" s="294" t="s">
        <v>338</v>
      </c>
      <c r="F66" s="294" t="s">
        <v>21</v>
      </c>
      <c r="G66" s="294" t="s">
        <v>21</v>
      </c>
      <c r="H66" s="294"/>
      <c r="I66" s="294" t="s">
        <v>21</v>
      </c>
      <c r="J66" s="294" t="s">
        <v>21</v>
      </c>
      <c r="K66" s="294" t="s">
        <v>261</v>
      </c>
    </row>
    <row r="67" spans="1:11" s="273" customFormat="1" ht="14.25">
      <c r="A67" s="20"/>
      <c r="B67" s="294"/>
      <c r="C67" s="294"/>
      <c r="D67" s="294"/>
      <c r="E67" s="294"/>
      <c r="F67" s="294"/>
      <c r="G67" s="294"/>
      <c r="H67" s="294"/>
      <c r="I67" s="294"/>
      <c r="J67" s="294"/>
      <c r="K67" s="294"/>
    </row>
    <row r="68" spans="1:11" s="273" customFormat="1" ht="13.5" customHeight="1">
      <c r="A68" s="20"/>
      <c r="B68" s="294"/>
      <c r="C68" s="294"/>
      <c r="D68" s="294"/>
      <c r="E68" s="294"/>
      <c r="F68" s="294"/>
      <c r="G68" s="294"/>
      <c r="H68" s="294"/>
      <c r="I68" s="294"/>
      <c r="J68" s="294"/>
      <c r="K68" s="300" t="s">
        <v>262</v>
      </c>
    </row>
    <row r="69" spans="1:11" s="273" customFormat="1" ht="14.25">
      <c r="A69" s="20"/>
      <c r="B69" s="294"/>
      <c r="C69" s="20" t="s">
        <v>245</v>
      </c>
      <c r="D69" s="294" t="s">
        <v>21</v>
      </c>
      <c r="E69" s="294" t="s">
        <v>360</v>
      </c>
      <c r="F69" s="20" t="s">
        <v>245</v>
      </c>
      <c r="G69" s="20" t="s">
        <v>245</v>
      </c>
      <c r="H69" s="294"/>
      <c r="I69" s="294" t="s">
        <v>21</v>
      </c>
      <c r="J69" s="294" t="s">
        <v>21</v>
      </c>
      <c r="K69" s="294" t="s">
        <v>263</v>
      </c>
    </row>
    <row r="70" spans="1:11" s="273" customFormat="1" ht="13.5" customHeight="1">
      <c r="A70" s="20" t="s">
        <v>264</v>
      </c>
      <c r="B70" s="294" t="s">
        <v>265</v>
      </c>
      <c r="C70" s="294" t="s">
        <v>361</v>
      </c>
      <c r="D70" s="20" t="s">
        <v>264</v>
      </c>
      <c r="E70" s="294" t="s">
        <v>361</v>
      </c>
      <c r="F70" s="20" t="s">
        <v>264</v>
      </c>
      <c r="G70" s="305" t="s">
        <v>245</v>
      </c>
      <c r="H70" s="294" t="s">
        <v>324</v>
      </c>
      <c r="I70" s="294" t="s">
        <v>324</v>
      </c>
      <c r="J70" s="294" t="s">
        <v>21</v>
      </c>
      <c r="K70" s="294" t="s">
        <v>266</v>
      </c>
    </row>
    <row r="71" spans="1:11" s="273" customFormat="1" ht="13.5" customHeight="1">
      <c r="A71" s="294"/>
      <c r="B71" s="294"/>
      <c r="C71" s="294" t="s">
        <v>21</v>
      </c>
      <c r="D71" s="294" t="s">
        <v>21</v>
      </c>
      <c r="E71" s="294"/>
      <c r="F71" s="294" t="s">
        <v>21</v>
      </c>
      <c r="G71" s="294" t="s">
        <v>21</v>
      </c>
      <c r="H71" s="294" t="s">
        <v>21</v>
      </c>
      <c r="I71" s="294" t="s">
        <v>21</v>
      </c>
      <c r="J71" s="294" t="s">
        <v>21</v>
      </c>
      <c r="K71" s="294" t="s">
        <v>267</v>
      </c>
    </row>
    <row r="72" spans="1:11" s="273" customFormat="1" ht="13.5" customHeight="1">
      <c r="A72" s="20" t="s">
        <v>264</v>
      </c>
      <c r="B72" s="294" t="s">
        <v>338</v>
      </c>
      <c r="C72" s="294"/>
      <c r="D72" s="20" t="s">
        <v>264</v>
      </c>
      <c r="E72" s="294" t="s">
        <v>338</v>
      </c>
      <c r="F72" s="20" t="s">
        <v>264</v>
      </c>
      <c r="G72" s="294" t="s">
        <v>338</v>
      </c>
      <c r="H72" s="294"/>
      <c r="I72" s="304"/>
      <c r="J72" s="304"/>
      <c r="K72" s="294" t="s">
        <v>238</v>
      </c>
    </row>
    <row r="73" spans="1:11" s="273" customFormat="1" ht="15">
      <c r="A73" s="280"/>
      <c r="B73" s="294"/>
      <c r="C73" s="294"/>
      <c r="D73" s="294"/>
      <c r="E73" s="294"/>
      <c r="F73" s="294"/>
      <c r="G73" s="294"/>
      <c r="H73" s="294"/>
      <c r="I73" s="294"/>
      <c r="J73" s="294"/>
      <c r="K73" s="300" t="s">
        <v>28</v>
      </c>
    </row>
    <row r="74" spans="1:11" s="273" customFormat="1" ht="14.25">
      <c r="A74" s="20"/>
      <c r="B74" s="294"/>
      <c r="C74" s="294"/>
      <c r="D74" s="294"/>
      <c r="E74" s="294"/>
      <c r="F74" s="294"/>
      <c r="G74" s="294"/>
      <c r="H74" s="294" t="s">
        <v>268</v>
      </c>
      <c r="I74" s="294" t="s">
        <v>268</v>
      </c>
      <c r="J74" s="294"/>
      <c r="K74" s="294" t="s">
        <v>269</v>
      </c>
    </row>
    <row r="75" spans="1:11" s="273" customFormat="1" ht="14.25">
      <c r="A75" s="20"/>
      <c r="B75" s="294"/>
      <c r="C75" s="294" t="s">
        <v>21</v>
      </c>
      <c r="D75" s="294" t="s">
        <v>21</v>
      </c>
      <c r="E75" s="294" t="s">
        <v>239</v>
      </c>
      <c r="F75" s="294" t="s">
        <v>21</v>
      </c>
      <c r="G75" s="294" t="s">
        <v>21</v>
      </c>
      <c r="H75" s="294"/>
      <c r="I75" s="294" t="s">
        <v>21</v>
      </c>
      <c r="J75" s="294" t="s">
        <v>21</v>
      </c>
      <c r="K75" s="294" t="s">
        <v>269</v>
      </c>
    </row>
    <row r="76" spans="1:11" s="273" customFormat="1" ht="14.25">
      <c r="A76" s="20"/>
      <c r="B76" s="294"/>
      <c r="C76" s="294"/>
      <c r="D76" s="294"/>
      <c r="E76" s="294"/>
      <c r="F76" s="294"/>
      <c r="G76" s="294"/>
      <c r="H76" s="294" t="s">
        <v>268</v>
      </c>
      <c r="I76" s="294" t="s">
        <v>268</v>
      </c>
      <c r="J76" s="294"/>
      <c r="K76" s="294" t="s">
        <v>362</v>
      </c>
    </row>
    <row r="77" spans="1:11" s="273" customFormat="1" ht="14.25">
      <c r="A77" s="20"/>
      <c r="B77" s="294"/>
      <c r="C77" s="294" t="s">
        <v>21</v>
      </c>
      <c r="D77" s="294" t="s">
        <v>21</v>
      </c>
      <c r="E77" s="294" t="s">
        <v>363</v>
      </c>
      <c r="F77" s="294" t="s">
        <v>21</v>
      </c>
      <c r="G77" s="294" t="s">
        <v>21</v>
      </c>
      <c r="H77" s="294"/>
      <c r="I77" s="294" t="s">
        <v>21</v>
      </c>
      <c r="J77" s="294" t="s">
        <v>21</v>
      </c>
      <c r="K77" s="294" t="s">
        <v>34</v>
      </c>
    </row>
    <row r="78" spans="1:11" s="273" customFormat="1" ht="15">
      <c r="A78" s="20"/>
      <c r="B78" s="294"/>
      <c r="C78" s="294"/>
      <c r="D78" s="294"/>
      <c r="E78" s="294"/>
      <c r="F78" s="294"/>
      <c r="G78" s="294"/>
      <c r="H78" s="294"/>
      <c r="I78" s="294"/>
      <c r="J78" s="294"/>
      <c r="K78" s="300" t="s">
        <v>270</v>
      </c>
    </row>
    <row r="79" spans="1:11" s="273" customFormat="1" ht="14.25">
      <c r="A79" s="20" t="s">
        <v>271</v>
      </c>
      <c r="B79" s="294"/>
      <c r="C79" s="294"/>
      <c r="D79" s="294"/>
      <c r="E79" s="294"/>
      <c r="F79" s="20" t="s">
        <v>271</v>
      </c>
      <c r="G79" s="294"/>
      <c r="H79" s="294"/>
      <c r="I79" s="294"/>
      <c r="J79" s="294"/>
      <c r="K79" s="294" t="s">
        <v>364</v>
      </c>
    </row>
    <row r="80" spans="1:11" s="273" customFormat="1" ht="14.25">
      <c r="A80" s="20"/>
      <c r="B80" s="294" t="s">
        <v>363</v>
      </c>
      <c r="C80" s="294"/>
      <c r="D80" s="294"/>
      <c r="E80" s="294"/>
      <c r="F80" s="294"/>
      <c r="G80" s="294"/>
      <c r="H80" s="294" t="s">
        <v>338</v>
      </c>
      <c r="I80" s="294"/>
      <c r="J80" s="294"/>
      <c r="K80" s="294" t="s">
        <v>272</v>
      </c>
    </row>
    <row r="81" spans="1:11" s="17" customFormat="1" ht="14.25">
      <c r="A81" s="20"/>
      <c r="B81" s="294"/>
      <c r="C81" s="294" t="s">
        <v>21</v>
      </c>
      <c r="D81" s="294" t="s">
        <v>21</v>
      </c>
      <c r="E81" s="294" t="s">
        <v>338</v>
      </c>
      <c r="F81" s="294" t="s">
        <v>21</v>
      </c>
      <c r="G81" s="294" t="s">
        <v>21</v>
      </c>
      <c r="H81" s="294"/>
      <c r="I81" s="294" t="s">
        <v>21</v>
      </c>
      <c r="J81" s="294" t="s">
        <v>21</v>
      </c>
      <c r="K81" s="294" t="s">
        <v>272</v>
      </c>
    </row>
    <row r="82" spans="1:11" s="17" customFormat="1" ht="13.5" customHeight="1">
      <c r="A82" s="20" t="s">
        <v>271</v>
      </c>
      <c r="B82" s="294"/>
      <c r="C82" s="294"/>
      <c r="D82" s="294"/>
      <c r="E82" s="294"/>
      <c r="F82" s="20" t="s">
        <v>271</v>
      </c>
      <c r="G82" s="294"/>
      <c r="H82" s="294"/>
      <c r="I82" s="294"/>
      <c r="J82" s="294"/>
      <c r="K82" s="294" t="s">
        <v>273</v>
      </c>
    </row>
    <row r="83" spans="1:11" s="17" customFormat="1" ht="13.5" customHeight="1">
      <c r="A83" s="20"/>
      <c r="B83" s="294"/>
      <c r="C83" s="294"/>
      <c r="D83" s="294"/>
      <c r="E83" s="294"/>
      <c r="F83" s="294"/>
      <c r="G83" s="294"/>
      <c r="H83" s="294"/>
      <c r="I83" s="294"/>
      <c r="J83" s="294"/>
      <c r="K83" s="300" t="s">
        <v>168</v>
      </c>
    </row>
    <row r="84" spans="1:11" s="17" customFormat="1" ht="13.5" customHeight="1">
      <c r="A84" s="20"/>
      <c r="B84" s="294" t="s">
        <v>21</v>
      </c>
      <c r="C84" s="294" t="s">
        <v>21</v>
      </c>
      <c r="D84" s="294" t="s">
        <v>21</v>
      </c>
      <c r="E84" s="294" t="s">
        <v>21</v>
      </c>
      <c r="F84" s="294" t="s">
        <v>21</v>
      </c>
      <c r="G84" s="294" t="s">
        <v>21</v>
      </c>
      <c r="H84" s="294" t="s">
        <v>21</v>
      </c>
      <c r="I84" s="294" t="s">
        <v>21</v>
      </c>
      <c r="J84" s="294" t="s">
        <v>21</v>
      </c>
      <c r="K84" s="294" t="s">
        <v>365</v>
      </c>
    </row>
    <row r="85" spans="1:11" s="17" customFormat="1" ht="13.5" customHeight="1">
      <c r="A85" s="20"/>
      <c r="B85" s="294"/>
      <c r="C85" s="294"/>
      <c r="D85" s="294"/>
      <c r="E85" s="294"/>
      <c r="F85" s="294"/>
      <c r="G85" s="294"/>
      <c r="H85" s="294"/>
      <c r="I85" s="294"/>
      <c r="J85" s="294"/>
      <c r="K85" s="300" t="s">
        <v>75</v>
      </c>
    </row>
    <row r="86" spans="1:11" s="17" customFormat="1" ht="13.5" customHeight="1">
      <c r="A86" s="20"/>
      <c r="B86" s="294" t="s">
        <v>338</v>
      </c>
      <c r="C86" s="294" t="s">
        <v>21</v>
      </c>
      <c r="D86" s="294" t="s">
        <v>21</v>
      </c>
      <c r="E86" s="294" t="s">
        <v>338</v>
      </c>
      <c r="F86" s="294" t="s">
        <v>21</v>
      </c>
      <c r="G86" s="294" t="s">
        <v>21</v>
      </c>
      <c r="H86" s="294" t="s">
        <v>338</v>
      </c>
      <c r="I86" s="294" t="s">
        <v>21</v>
      </c>
      <c r="J86" s="294" t="s">
        <v>21</v>
      </c>
      <c r="K86" s="294" t="s">
        <v>274</v>
      </c>
    </row>
    <row r="87" spans="1:11" s="17" customFormat="1" ht="13.5" customHeight="1">
      <c r="A87" s="16"/>
      <c r="B87" s="294"/>
      <c r="C87" s="296"/>
      <c r="D87" s="296"/>
      <c r="E87" s="294"/>
      <c r="F87" s="296"/>
      <c r="G87" s="296"/>
      <c r="H87" s="296"/>
      <c r="I87" s="296"/>
      <c r="J87" s="296"/>
      <c r="K87" s="296"/>
    </row>
    <row r="88" spans="1:11" s="17" customFormat="1" ht="13.5" customHeight="1">
      <c r="A88" s="16" t="s">
        <v>271</v>
      </c>
      <c r="B88" s="294" t="s">
        <v>245</v>
      </c>
      <c r="C88" s="296" t="s">
        <v>275</v>
      </c>
      <c r="D88" s="296" t="s">
        <v>21</v>
      </c>
      <c r="E88" s="296" t="s">
        <v>275</v>
      </c>
      <c r="F88" s="294" t="s">
        <v>276</v>
      </c>
      <c r="G88" s="296" t="s">
        <v>275</v>
      </c>
      <c r="H88" s="296" t="s">
        <v>21</v>
      </c>
      <c r="I88" s="296" t="s">
        <v>21</v>
      </c>
      <c r="J88" s="296" t="s">
        <v>21</v>
      </c>
      <c r="K88" s="346" t="s">
        <v>277</v>
      </c>
    </row>
    <row r="89" spans="1:11" s="17" customFormat="1" ht="13.5" customHeight="1">
      <c r="A89" s="16"/>
      <c r="B89" s="294" t="s">
        <v>339</v>
      </c>
      <c r="C89" s="296" t="s">
        <v>21</v>
      </c>
      <c r="D89" s="296" t="s">
        <v>21</v>
      </c>
      <c r="E89" s="294"/>
      <c r="F89" s="296" t="s">
        <v>339</v>
      </c>
      <c r="G89" s="296" t="s">
        <v>339</v>
      </c>
      <c r="H89" s="296" t="s">
        <v>338</v>
      </c>
      <c r="I89" s="296" t="s">
        <v>255</v>
      </c>
      <c r="J89" s="296" t="s">
        <v>21</v>
      </c>
      <c r="K89" s="296" t="s">
        <v>366</v>
      </c>
    </row>
    <row r="90" spans="1:11" s="273" customFormat="1" ht="13.5" customHeight="1">
      <c r="A90" s="20"/>
      <c r="B90" s="294" t="s">
        <v>21</v>
      </c>
      <c r="C90" s="294" t="s">
        <v>21</v>
      </c>
      <c r="D90" s="294" t="s">
        <v>21</v>
      </c>
      <c r="E90" s="294" t="s">
        <v>21</v>
      </c>
      <c r="F90" s="294" t="s">
        <v>255</v>
      </c>
      <c r="G90" s="294" t="s">
        <v>255</v>
      </c>
      <c r="H90" s="294" t="s">
        <v>338</v>
      </c>
      <c r="I90" s="294" t="s">
        <v>255</v>
      </c>
      <c r="J90" s="294" t="s">
        <v>21</v>
      </c>
      <c r="K90" s="294" t="s">
        <v>278</v>
      </c>
    </row>
    <row r="91" spans="1:11" s="273" customFormat="1" ht="14.25">
      <c r="A91" s="20"/>
      <c r="B91" s="294"/>
      <c r="C91" s="294" t="s">
        <v>339</v>
      </c>
      <c r="D91" s="294" t="s">
        <v>339</v>
      </c>
      <c r="E91" s="294"/>
      <c r="F91" s="294" t="s">
        <v>339</v>
      </c>
      <c r="G91" s="294" t="s">
        <v>339</v>
      </c>
      <c r="H91" s="294" t="s">
        <v>338</v>
      </c>
      <c r="I91" s="294" t="s">
        <v>339</v>
      </c>
      <c r="J91" s="294" t="s">
        <v>339</v>
      </c>
      <c r="K91" s="294" t="s">
        <v>279</v>
      </c>
    </row>
    <row r="92" spans="1:11" s="17" customFormat="1" ht="13.5" customHeight="1">
      <c r="A92" s="16" t="s">
        <v>367</v>
      </c>
      <c r="B92" s="294" t="s">
        <v>260</v>
      </c>
      <c r="C92" s="306" t="s">
        <v>324</v>
      </c>
      <c r="D92" s="306" t="s">
        <v>324</v>
      </c>
      <c r="E92" s="307" t="s">
        <v>324</v>
      </c>
      <c r="F92" s="306" t="s">
        <v>324</v>
      </c>
      <c r="G92" s="306" t="s">
        <v>324</v>
      </c>
      <c r="H92" s="306" t="s">
        <v>324</v>
      </c>
      <c r="I92" s="306" t="s">
        <v>324</v>
      </c>
      <c r="J92" s="296" t="s">
        <v>21</v>
      </c>
      <c r="K92" s="296" t="s">
        <v>368</v>
      </c>
    </row>
    <row r="93" spans="1:11" s="17" customFormat="1" ht="13.5" customHeight="1">
      <c r="A93" s="16"/>
      <c r="B93" s="294"/>
      <c r="C93" s="296" t="s">
        <v>339</v>
      </c>
      <c r="D93" s="296" t="s">
        <v>339</v>
      </c>
      <c r="E93" s="294"/>
      <c r="F93" s="296" t="s">
        <v>339</v>
      </c>
      <c r="G93" s="296" t="s">
        <v>339</v>
      </c>
      <c r="H93" s="296"/>
      <c r="I93" s="296" t="s">
        <v>339</v>
      </c>
      <c r="J93" s="296" t="s">
        <v>340</v>
      </c>
      <c r="K93" s="296" t="s">
        <v>369</v>
      </c>
    </row>
    <row r="94" spans="1:11" s="17" customFormat="1" ht="13.5" customHeight="1">
      <c r="A94" s="16" t="s">
        <v>367</v>
      </c>
      <c r="B94" s="294"/>
      <c r="C94" s="296" t="s">
        <v>339</v>
      </c>
      <c r="D94" s="296" t="s">
        <v>339</v>
      </c>
      <c r="E94" s="294"/>
      <c r="F94" s="296" t="s">
        <v>339</v>
      </c>
      <c r="G94" s="296" t="s">
        <v>339</v>
      </c>
      <c r="H94" s="296"/>
      <c r="I94" s="296" t="s">
        <v>339</v>
      </c>
      <c r="J94" s="296" t="s">
        <v>339</v>
      </c>
      <c r="K94" s="296" t="s">
        <v>280</v>
      </c>
    </row>
    <row r="95" spans="1:11" s="18" customFormat="1" ht="13.5" customHeight="1">
      <c r="A95" s="16"/>
      <c r="B95" s="294"/>
      <c r="C95" s="296" t="s">
        <v>21</v>
      </c>
      <c r="D95" s="296"/>
      <c r="E95" s="294"/>
      <c r="F95" s="296" t="s">
        <v>21</v>
      </c>
      <c r="G95" s="296" t="s">
        <v>281</v>
      </c>
      <c r="H95" s="296" t="s">
        <v>282</v>
      </c>
      <c r="I95" s="296"/>
      <c r="J95" s="296"/>
      <c r="K95" s="296" t="s">
        <v>370</v>
      </c>
    </row>
    <row r="96" spans="1:11" s="18" customFormat="1" ht="13.5" customHeight="1">
      <c r="A96" s="16"/>
      <c r="B96" s="296" t="s">
        <v>283</v>
      </c>
      <c r="C96" s="296"/>
      <c r="D96" s="296"/>
      <c r="E96" s="294"/>
      <c r="F96" s="296"/>
      <c r="G96" s="296"/>
      <c r="H96" s="296"/>
      <c r="I96" s="296"/>
      <c r="J96" s="296"/>
      <c r="K96" s="296" t="s">
        <v>370</v>
      </c>
    </row>
    <row r="97" spans="1:11" s="17" customFormat="1" ht="13.5" customHeight="1">
      <c r="A97" s="16" t="s">
        <v>271</v>
      </c>
      <c r="B97" s="296" t="s">
        <v>371</v>
      </c>
      <c r="C97" s="296" t="s">
        <v>371</v>
      </c>
      <c r="D97" s="296" t="s">
        <v>371</v>
      </c>
      <c r="E97" s="296"/>
      <c r="F97" s="16" t="s">
        <v>271</v>
      </c>
      <c r="G97" s="296"/>
      <c r="H97" s="296"/>
      <c r="I97" s="296"/>
      <c r="J97" s="294" t="s">
        <v>339</v>
      </c>
      <c r="K97" s="296" t="s">
        <v>372</v>
      </c>
    </row>
    <row r="98" spans="1:11" s="17" customFormat="1" ht="13.5" customHeight="1">
      <c r="A98" s="16" t="s">
        <v>271</v>
      </c>
      <c r="B98" s="296" t="s">
        <v>371</v>
      </c>
      <c r="C98" s="296" t="s">
        <v>371</v>
      </c>
      <c r="D98" s="296" t="s">
        <v>371</v>
      </c>
      <c r="E98" s="296"/>
      <c r="F98" s="16" t="s">
        <v>271</v>
      </c>
      <c r="G98" s="296"/>
      <c r="H98" s="296"/>
      <c r="I98" s="296"/>
      <c r="J98" s="294" t="s">
        <v>339</v>
      </c>
      <c r="K98" s="296" t="s">
        <v>284</v>
      </c>
    </row>
    <row r="99" spans="1:11" s="17" customFormat="1" ht="13.5" customHeight="1">
      <c r="A99" s="16" t="s">
        <v>271</v>
      </c>
      <c r="B99" s="296" t="s">
        <v>371</v>
      </c>
      <c r="C99" s="296" t="s">
        <v>371</v>
      </c>
      <c r="D99" s="296" t="s">
        <v>371</v>
      </c>
      <c r="E99" s="296"/>
      <c r="F99" s="16" t="s">
        <v>271</v>
      </c>
      <c r="G99" s="296"/>
      <c r="H99" s="296"/>
      <c r="I99" s="296"/>
      <c r="J99" s="294" t="s">
        <v>339</v>
      </c>
      <c r="K99" s="296" t="s">
        <v>285</v>
      </c>
    </row>
    <row r="100" spans="1:11" s="17" customFormat="1" ht="14.25">
      <c r="A100" s="16" t="s">
        <v>367</v>
      </c>
      <c r="B100" s="296"/>
      <c r="C100" s="296"/>
      <c r="D100" s="296"/>
      <c r="E100" s="294"/>
      <c r="F100" s="296"/>
      <c r="G100" s="296"/>
      <c r="H100" s="296"/>
      <c r="I100" s="308"/>
      <c r="J100" s="294"/>
      <c r="K100" s="296" t="s">
        <v>286</v>
      </c>
    </row>
    <row r="101" spans="1:11" s="19" customFormat="1" ht="14.25">
      <c r="A101" s="16" t="s">
        <v>367</v>
      </c>
      <c r="B101" s="296" t="s">
        <v>21</v>
      </c>
      <c r="C101" s="296" t="s">
        <v>21</v>
      </c>
      <c r="D101" s="296" t="s">
        <v>21</v>
      </c>
      <c r="E101" s="294" t="s">
        <v>21</v>
      </c>
      <c r="F101" s="296" t="s">
        <v>21</v>
      </c>
      <c r="G101" s="296" t="s">
        <v>21</v>
      </c>
      <c r="H101" s="296" t="s">
        <v>245</v>
      </c>
      <c r="I101" s="296" t="s">
        <v>21</v>
      </c>
      <c r="J101" s="296" t="s">
        <v>21</v>
      </c>
      <c r="K101" s="296" t="s">
        <v>373</v>
      </c>
    </row>
    <row r="102" spans="1:11" s="19" customFormat="1" ht="14.25">
      <c r="A102" s="20" t="s">
        <v>367</v>
      </c>
      <c r="B102" s="296"/>
      <c r="C102" s="296"/>
      <c r="D102" s="296"/>
      <c r="E102" s="294"/>
      <c r="F102" s="296"/>
      <c r="G102" s="296"/>
      <c r="H102" s="296"/>
      <c r="I102" s="296" t="s">
        <v>21</v>
      </c>
      <c r="J102" s="296" t="s">
        <v>21</v>
      </c>
      <c r="K102" s="296" t="s">
        <v>287</v>
      </c>
    </row>
  </sheetData>
  <sheetProtection algorithmName="SHA-512" hashValue="KDbrHLuWgHjSBpq2BEXdKv9S9eKxXfaEwOcc48Y1yh2z+SvBaj2jwxMbgc1TqjAWz9mUDOSeYuj3IxHuR1ZYSg==" saltValue="EMdidq1wcBoA/VUQBqQVdA==" spinCount="100000" sheet="1" objects="1" scenarios="1"/>
  <phoneticPr fontId="49" type="noConversion"/>
  <printOptions horizontalCentered="1"/>
  <pageMargins left="0" right="0" top="0" bottom="0" header="0" footer="0"/>
  <pageSetup paperSize="9" scale="17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80" zoomScaleNormal="80" workbookViewId="0">
      <pane ySplit="3" topLeftCell="A4" activePane="bottomLeft" state="frozen"/>
      <selection pane="bottomLeft" activeCell="A18" sqref="A18:XFD18"/>
    </sheetView>
  </sheetViews>
  <sheetFormatPr defaultColWidth="7.77734375" defaultRowHeight="15"/>
  <cols>
    <col min="1" max="2" width="7.77734375" style="23"/>
    <col min="3" max="3" width="12.109375" style="23" bestFit="1" customWidth="1"/>
    <col min="4" max="4" width="7.77734375" style="23"/>
    <col min="5" max="10" width="7.77734375" style="2"/>
    <col min="11" max="11" width="10.77734375" style="2" bestFit="1" customWidth="1"/>
    <col min="12" max="12" width="22.33203125" style="2" bestFit="1" customWidth="1"/>
    <col min="13" max="13" width="7.77734375" style="2"/>
    <col min="14" max="14" width="15.33203125" style="2" bestFit="1" customWidth="1"/>
    <col min="15" max="16384" width="7.77734375" style="2"/>
  </cols>
  <sheetData>
    <row r="1" spans="1:14" ht="15.75">
      <c r="A1" s="286"/>
      <c r="B1" s="287"/>
      <c r="C1" s="287"/>
      <c r="D1" s="286"/>
      <c r="E1" s="288"/>
      <c r="F1" s="288"/>
      <c r="G1" s="288"/>
      <c r="H1" s="289"/>
      <c r="I1" s="289"/>
      <c r="J1" s="289"/>
      <c r="K1" s="290"/>
      <c r="L1" s="291"/>
      <c r="M1" s="291"/>
      <c r="N1" s="292" t="s">
        <v>80</v>
      </c>
    </row>
    <row r="2" spans="1:14" ht="15.75">
      <c r="A2" s="309" t="s">
        <v>81</v>
      </c>
      <c r="B2" s="309" t="s">
        <v>82</v>
      </c>
      <c r="C2" s="309" t="s">
        <v>49</v>
      </c>
      <c r="D2" s="309" t="s">
        <v>83</v>
      </c>
      <c r="E2" s="310" t="s">
        <v>84</v>
      </c>
      <c r="F2" s="310" t="s">
        <v>85</v>
      </c>
      <c r="G2" s="310" t="s">
        <v>86</v>
      </c>
      <c r="H2" s="310" t="s">
        <v>374</v>
      </c>
      <c r="I2" s="310" t="s">
        <v>71</v>
      </c>
      <c r="J2" s="310" t="s">
        <v>46</v>
      </c>
      <c r="K2" s="310" t="s">
        <v>87</v>
      </c>
      <c r="L2" s="310" t="s">
        <v>88</v>
      </c>
      <c r="M2" s="310" t="s">
        <v>89</v>
      </c>
      <c r="N2" s="310" t="s">
        <v>90</v>
      </c>
    </row>
    <row r="3" spans="1:14">
      <c r="A3" s="311" t="s">
        <v>375</v>
      </c>
      <c r="B3" s="312"/>
      <c r="C3" s="311"/>
      <c r="D3" s="311"/>
      <c r="E3" s="313" t="s">
        <v>52</v>
      </c>
      <c r="F3" s="313" t="s">
        <v>52</v>
      </c>
      <c r="G3" s="314"/>
      <c r="H3" s="314"/>
      <c r="I3" s="313" t="s">
        <v>375</v>
      </c>
      <c r="J3" s="313" t="s">
        <v>375</v>
      </c>
      <c r="K3" s="559" t="s">
        <v>91</v>
      </c>
      <c r="L3" s="315" t="s">
        <v>376</v>
      </c>
      <c r="M3" s="316" t="s">
        <v>92</v>
      </c>
      <c r="N3" s="330" t="s">
        <v>93</v>
      </c>
    </row>
    <row r="4" spans="1:14">
      <c r="A4" s="311" t="s">
        <v>76</v>
      </c>
      <c r="B4" s="311" t="s">
        <v>76</v>
      </c>
      <c r="C4" s="312"/>
      <c r="D4" s="312"/>
      <c r="E4" s="313"/>
      <c r="F4" s="313"/>
      <c r="G4" s="313" t="s">
        <v>76</v>
      </c>
      <c r="H4" s="313"/>
      <c r="I4" s="313"/>
      <c r="J4" s="313"/>
      <c r="K4" s="560"/>
      <c r="L4" s="315" t="s">
        <v>53</v>
      </c>
      <c r="M4" s="316" t="s">
        <v>92</v>
      </c>
      <c r="N4" s="315" t="s">
        <v>94</v>
      </c>
    </row>
    <row r="5" spans="1:14">
      <c r="A5" s="311" t="s">
        <v>76</v>
      </c>
      <c r="B5" s="311" t="s">
        <v>76</v>
      </c>
      <c r="C5" s="312"/>
      <c r="D5" s="312"/>
      <c r="E5" s="313"/>
      <c r="F5" s="313"/>
      <c r="G5" s="313" t="s">
        <v>76</v>
      </c>
      <c r="H5" s="313"/>
      <c r="I5" s="313"/>
      <c r="J5" s="313"/>
      <c r="K5" s="560"/>
      <c r="L5" s="315" t="s">
        <v>54</v>
      </c>
      <c r="M5" s="316" t="s">
        <v>92</v>
      </c>
      <c r="N5" s="315" t="s">
        <v>95</v>
      </c>
    </row>
    <row r="6" spans="1:14">
      <c r="A6" s="311" t="s">
        <v>76</v>
      </c>
      <c r="B6" s="311" t="s">
        <v>76</v>
      </c>
      <c r="C6" s="312"/>
      <c r="D6" s="312"/>
      <c r="E6" s="313"/>
      <c r="F6" s="313"/>
      <c r="G6" s="313" t="s">
        <v>76</v>
      </c>
      <c r="H6" s="313"/>
      <c r="I6" s="313"/>
      <c r="J6" s="313"/>
      <c r="K6" s="561"/>
      <c r="L6" s="315" t="s">
        <v>96</v>
      </c>
      <c r="M6" s="316" t="s">
        <v>92</v>
      </c>
      <c r="N6" s="315" t="s">
        <v>95</v>
      </c>
    </row>
    <row r="7" spans="1:14">
      <c r="A7" s="311" t="s">
        <v>377</v>
      </c>
      <c r="B7" s="311"/>
      <c r="C7" s="311"/>
      <c r="D7" s="311"/>
      <c r="E7" s="313" t="s">
        <v>377</v>
      </c>
      <c r="F7" s="313" t="s">
        <v>377</v>
      </c>
      <c r="G7" s="314"/>
      <c r="H7" s="314"/>
      <c r="I7" s="313" t="s">
        <v>377</v>
      </c>
      <c r="J7" s="313" t="s">
        <v>377</v>
      </c>
      <c r="K7" s="559" t="s">
        <v>97</v>
      </c>
      <c r="L7" s="315" t="s">
        <v>98</v>
      </c>
      <c r="M7" s="316" t="s">
        <v>92</v>
      </c>
      <c r="N7" s="315" t="s">
        <v>378</v>
      </c>
    </row>
    <row r="8" spans="1:14">
      <c r="A8" s="311" t="s">
        <v>377</v>
      </c>
      <c r="B8" s="311"/>
      <c r="C8" s="311"/>
      <c r="D8" s="311"/>
      <c r="E8" s="313" t="s">
        <v>377</v>
      </c>
      <c r="F8" s="313" t="s">
        <v>377</v>
      </c>
      <c r="G8" s="314"/>
      <c r="H8" s="314"/>
      <c r="I8" s="313" t="s">
        <v>377</v>
      </c>
      <c r="J8" s="313" t="s">
        <v>377</v>
      </c>
      <c r="K8" s="560"/>
      <c r="L8" s="315" t="s">
        <v>99</v>
      </c>
      <c r="M8" s="316" t="s">
        <v>92</v>
      </c>
      <c r="N8" s="315" t="s">
        <v>378</v>
      </c>
    </row>
    <row r="9" spans="1:14">
      <c r="A9" s="311" t="s">
        <v>377</v>
      </c>
      <c r="B9" s="311"/>
      <c r="C9" s="311"/>
      <c r="D9" s="311"/>
      <c r="E9" s="313" t="s">
        <v>377</v>
      </c>
      <c r="F9" s="313" t="s">
        <v>377</v>
      </c>
      <c r="G9" s="314"/>
      <c r="H9" s="314"/>
      <c r="I9" s="313" t="s">
        <v>377</v>
      </c>
      <c r="J9" s="313" t="s">
        <v>377</v>
      </c>
      <c r="K9" s="560"/>
      <c r="L9" s="315" t="s">
        <v>70</v>
      </c>
      <c r="M9" s="316" t="s">
        <v>92</v>
      </c>
      <c r="N9" s="315" t="s">
        <v>378</v>
      </c>
    </row>
    <row r="10" spans="1:14">
      <c r="A10" s="311" t="s">
        <v>377</v>
      </c>
      <c r="B10" s="311"/>
      <c r="C10" s="311"/>
      <c r="D10" s="311"/>
      <c r="E10" s="313" t="s">
        <v>377</v>
      </c>
      <c r="F10" s="313" t="s">
        <v>377</v>
      </c>
      <c r="G10" s="314"/>
      <c r="H10" s="314"/>
      <c r="I10" s="313" t="s">
        <v>377</v>
      </c>
      <c r="J10" s="313" t="s">
        <v>377</v>
      </c>
      <c r="K10" s="561"/>
      <c r="L10" s="315" t="s">
        <v>56</v>
      </c>
      <c r="M10" s="316" t="s">
        <v>92</v>
      </c>
      <c r="N10" s="315" t="s">
        <v>378</v>
      </c>
    </row>
    <row r="11" spans="1:14">
      <c r="A11" s="311" t="s">
        <v>375</v>
      </c>
      <c r="B11" s="312"/>
      <c r="C11" s="311"/>
      <c r="D11" s="311"/>
      <c r="E11" s="313" t="s">
        <v>52</v>
      </c>
      <c r="F11" s="313" t="s">
        <v>52</v>
      </c>
      <c r="G11" s="314"/>
      <c r="H11" s="314"/>
      <c r="I11" s="313" t="s">
        <v>375</v>
      </c>
      <c r="J11" s="313" t="s">
        <v>375</v>
      </c>
      <c r="K11" s="344" t="s">
        <v>100</v>
      </c>
      <c r="L11" s="315" t="s">
        <v>101</v>
      </c>
      <c r="M11" s="316" t="s">
        <v>92</v>
      </c>
      <c r="N11" s="315" t="s">
        <v>93</v>
      </c>
    </row>
    <row r="12" spans="1:14">
      <c r="A12" s="311"/>
      <c r="B12" s="311" t="s">
        <v>102</v>
      </c>
      <c r="C12" s="312"/>
      <c r="D12" s="311" t="s">
        <v>379</v>
      </c>
      <c r="E12" s="314"/>
      <c r="F12" s="313" t="s">
        <v>55</v>
      </c>
      <c r="G12" s="313" t="s">
        <v>102</v>
      </c>
      <c r="H12" s="313"/>
      <c r="I12" s="313"/>
      <c r="J12" s="313"/>
      <c r="K12" s="559" t="s">
        <v>103</v>
      </c>
      <c r="L12" s="315" t="s">
        <v>104</v>
      </c>
      <c r="M12" s="316" t="s">
        <v>92</v>
      </c>
      <c r="N12" s="315" t="s">
        <v>105</v>
      </c>
    </row>
    <row r="13" spans="1:14" s="5" customFormat="1">
      <c r="A13" s="311"/>
      <c r="B13" s="311"/>
      <c r="C13" s="311" t="s">
        <v>289</v>
      </c>
      <c r="D13" s="311"/>
      <c r="E13" s="314"/>
      <c r="F13" s="313" t="s">
        <v>55</v>
      </c>
      <c r="G13" s="313"/>
      <c r="H13" s="313"/>
      <c r="I13" s="313"/>
      <c r="J13" s="313"/>
      <c r="K13" s="560"/>
      <c r="L13" s="315" t="s">
        <v>290</v>
      </c>
      <c r="M13" s="316" t="s">
        <v>291</v>
      </c>
      <c r="N13" s="315" t="s">
        <v>292</v>
      </c>
    </row>
    <row r="14" spans="1:14">
      <c r="A14" s="311"/>
      <c r="B14" s="312"/>
      <c r="C14" s="311" t="s">
        <v>55</v>
      </c>
      <c r="D14" s="311" t="s">
        <v>55</v>
      </c>
      <c r="E14" s="313" t="s">
        <v>55</v>
      </c>
      <c r="F14" s="313" t="s">
        <v>55</v>
      </c>
      <c r="G14" s="314"/>
      <c r="H14" s="314"/>
      <c r="I14" s="313"/>
      <c r="J14" s="313"/>
      <c r="K14" s="561"/>
      <c r="L14" s="315" t="s">
        <v>106</v>
      </c>
      <c r="M14" s="316" t="s">
        <v>92</v>
      </c>
      <c r="N14" s="315" t="s">
        <v>107</v>
      </c>
    </row>
    <row r="15" spans="1:14">
      <c r="A15" s="311" t="s">
        <v>52</v>
      </c>
      <c r="B15" s="312"/>
      <c r="C15" s="311"/>
      <c r="D15" s="311"/>
      <c r="E15" s="313" t="s">
        <v>52</v>
      </c>
      <c r="F15" s="313" t="s">
        <v>52</v>
      </c>
      <c r="G15" s="314"/>
      <c r="H15" s="314"/>
      <c r="I15" s="313" t="s">
        <v>52</v>
      </c>
      <c r="J15" s="313" t="s">
        <v>52</v>
      </c>
      <c r="K15" s="344" t="s">
        <v>108</v>
      </c>
      <c r="L15" s="315" t="s">
        <v>109</v>
      </c>
      <c r="M15" s="316" t="s">
        <v>92</v>
      </c>
      <c r="N15" s="315" t="s">
        <v>93</v>
      </c>
    </row>
    <row r="16" spans="1:14">
      <c r="A16" s="311" t="s">
        <v>77</v>
      </c>
      <c r="B16" s="312"/>
      <c r="C16" s="312"/>
      <c r="D16" s="312"/>
      <c r="E16" s="314"/>
      <c r="F16" s="314"/>
      <c r="G16" s="313" t="s">
        <v>77</v>
      </c>
      <c r="H16" s="313"/>
      <c r="I16" s="314"/>
      <c r="J16" s="314"/>
      <c r="K16" s="559" t="s">
        <v>110</v>
      </c>
      <c r="L16" s="315" t="s">
        <v>111</v>
      </c>
      <c r="M16" s="316" t="s">
        <v>78</v>
      </c>
      <c r="N16" s="315" t="s">
        <v>112</v>
      </c>
    </row>
    <row r="17" spans="1:14" s="5" customFormat="1">
      <c r="A17" s="311" t="s">
        <v>77</v>
      </c>
      <c r="B17" s="311"/>
      <c r="C17" s="312"/>
      <c r="D17" s="311"/>
      <c r="E17" s="314"/>
      <c r="F17" s="313"/>
      <c r="G17" s="313" t="s">
        <v>77</v>
      </c>
      <c r="H17" s="313"/>
      <c r="I17" s="313"/>
      <c r="J17" s="313"/>
      <c r="K17" s="560"/>
      <c r="L17" s="315" t="s">
        <v>293</v>
      </c>
      <c r="M17" s="316" t="s">
        <v>78</v>
      </c>
      <c r="N17" s="315" t="s">
        <v>294</v>
      </c>
    </row>
    <row r="18" spans="1:14" s="5" customFormat="1">
      <c r="A18" s="311" t="s">
        <v>77</v>
      </c>
      <c r="B18" s="311"/>
      <c r="C18" s="312"/>
      <c r="D18" s="311"/>
      <c r="E18" s="314"/>
      <c r="F18" s="313"/>
      <c r="G18" s="313" t="s">
        <v>77</v>
      </c>
      <c r="H18" s="313"/>
      <c r="I18" s="313"/>
      <c r="J18" s="313"/>
      <c r="K18" s="560"/>
      <c r="L18" s="315" t="s">
        <v>295</v>
      </c>
      <c r="M18" s="316" t="s">
        <v>78</v>
      </c>
      <c r="N18" s="315" t="s">
        <v>294</v>
      </c>
    </row>
    <row r="19" spans="1:14" s="5" customFormat="1">
      <c r="A19" s="311" t="s">
        <v>77</v>
      </c>
      <c r="B19" s="311"/>
      <c r="C19" s="312"/>
      <c r="D19" s="311"/>
      <c r="E19" s="314"/>
      <c r="F19" s="313"/>
      <c r="G19" s="313" t="s">
        <v>77</v>
      </c>
      <c r="H19" s="313"/>
      <c r="I19" s="313"/>
      <c r="J19" s="313"/>
      <c r="K19" s="560"/>
      <c r="L19" s="315" t="s">
        <v>296</v>
      </c>
      <c r="M19" s="316" t="s">
        <v>78</v>
      </c>
      <c r="N19" s="315" t="s">
        <v>294</v>
      </c>
    </row>
    <row r="20" spans="1:14" s="5" customFormat="1">
      <c r="A20" s="311" t="s">
        <v>297</v>
      </c>
      <c r="B20" s="311" t="s">
        <v>297</v>
      </c>
      <c r="C20" s="312"/>
      <c r="D20" s="311"/>
      <c r="E20" s="314"/>
      <c r="F20" s="313"/>
      <c r="G20" s="313" t="s">
        <v>297</v>
      </c>
      <c r="H20" s="313"/>
      <c r="I20" s="314"/>
      <c r="J20" s="314"/>
      <c r="K20" s="560"/>
      <c r="L20" s="315" t="s">
        <v>298</v>
      </c>
      <c r="M20" s="316" t="s">
        <v>78</v>
      </c>
      <c r="N20" s="315" t="s">
        <v>380</v>
      </c>
    </row>
    <row r="21" spans="1:14">
      <c r="A21" s="311" t="s">
        <v>52</v>
      </c>
      <c r="B21" s="311"/>
      <c r="C21" s="311"/>
      <c r="D21" s="311"/>
      <c r="E21" s="313" t="s">
        <v>52</v>
      </c>
      <c r="F21" s="313" t="s">
        <v>52</v>
      </c>
      <c r="G21" s="314"/>
      <c r="H21" s="314"/>
      <c r="I21" s="313" t="s">
        <v>52</v>
      </c>
      <c r="J21" s="313" t="s">
        <v>52</v>
      </c>
      <c r="K21" s="560"/>
      <c r="L21" s="315" t="s">
        <v>113</v>
      </c>
      <c r="M21" s="316" t="s">
        <v>78</v>
      </c>
      <c r="N21" s="315" t="s">
        <v>93</v>
      </c>
    </row>
    <row r="22" spans="1:14">
      <c r="A22" s="311" t="s">
        <v>52</v>
      </c>
      <c r="B22" s="311"/>
      <c r="C22" s="311"/>
      <c r="D22" s="311"/>
      <c r="E22" s="313" t="s">
        <v>52</v>
      </c>
      <c r="F22" s="313" t="s">
        <v>52</v>
      </c>
      <c r="G22" s="314"/>
      <c r="H22" s="314"/>
      <c r="I22" s="313" t="s">
        <v>52</v>
      </c>
      <c r="J22" s="313" t="s">
        <v>52</v>
      </c>
      <c r="K22" s="560"/>
      <c r="L22" s="315" t="s">
        <v>114</v>
      </c>
      <c r="M22" s="316" t="s">
        <v>78</v>
      </c>
      <c r="N22" s="315" t="s">
        <v>93</v>
      </c>
    </row>
    <row r="23" spans="1:14">
      <c r="A23" s="311" t="s">
        <v>52</v>
      </c>
      <c r="B23" s="311"/>
      <c r="C23" s="311"/>
      <c r="D23" s="311"/>
      <c r="E23" s="313" t="s">
        <v>52</v>
      </c>
      <c r="F23" s="313" t="s">
        <v>52</v>
      </c>
      <c r="G23" s="314"/>
      <c r="H23" s="314"/>
      <c r="I23" s="313" t="s">
        <v>52</v>
      </c>
      <c r="J23" s="313" t="s">
        <v>52</v>
      </c>
      <c r="K23" s="560"/>
      <c r="L23" s="315" t="s">
        <v>115</v>
      </c>
      <c r="M23" s="316" t="s">
        <v>78</v>
      </c>
      <c r="N23" s="315" t="s">
        <v>93</v>
      </c>
    </row>
    <row r="24" spans="1:14">
      <c r="A24" s="311" t="s">
        <v>52</v>
      </c>
      <c r="B24" s="311"/>
      <c r="C24" s="311"/>
      <c r="D24" s="311"/>
      <c r="E24" s="313" t="s">
        <v>52</v>
      </c>
      <c r="F24" s="313" t="s">
        <v>52</v>
      </c>
      <c r="G24" s="314"/>
      <c r="H24" s="314"/>
      <c r="I24" s="313" t="s">
        <v>52</v>
      </c>
      <c r="J24" s="313" t="s">
        <v>52</v>
      </c>
      <c r="K24" s="560"/>
      <c r="L24" s="315" t="s">
        <v>116</v>
      </c>
      <c r="M24" s="316" t="s">
        <v>78</v>
      </c>
      <c r="N24" s="315" t="s">
        <v>93</v>
      </c>
    </row>
    <row r="25" spans="1:14">
      <c r="A25" s="319" t="s">
        <v>52</v>
      </c>
      <c r="B25" s="311"/>
      <c r="C25" s="311"/>
      <c r="D25" s="311"/>
      <c r="E25" s="319" t="s">
        <v>52</v>
      </c>
      <c r="F25" s="319" t="s">
        <v>52</v>
      </c>
      <c r="G25" s="314"/>
      <c r="H25" s="314"/>
      <c r="I25" s="319" t="s">
        <v>52</v>
      </c>
      <c r="J25" s="319" t="s">
        <v>52</v>
      </c>
      <c r="K25" s="560"/>
      <c r="L25" s="347" t="s">
        <v>381</v>
      </c>
      <c r="M25" s="348" t="s">
        <v>78</v>
      </c>
      <c r="N25" s="315"/>
    </row>
    <row r="26" spans="1:14" s="5" customFormat="1">
      <c r="A26" s="311" t="s">
        <v>52</v>
      </c>
      <c r="B26" s="311"/>
      <c r="C26" s="311"/>
      <c r="D26" s="311"/>
      <c r="E26" s="313" t="s">
        <v>52</v>
      </c>
      <c r="F26" s="313" t="s">
        <v>52</v>
      </c>
      <c r="G26" s="314"/>
      <c r="H26" s="314"/>
      <c r="I26" s="313" t="s">
        <v>52</v>
      </c>
      <c r="J26" s="313" t="s">
        <v>52</v>
      </c>
      <c r="K26" s="560"/>
      <c r="L26" s="315" t="s">
        <v>299</v>
      </c>
      <c r="M26" s="316" t="s">
        <v>382</v>
      </c>
      <c r="N26" s="315" t="s">
        <v>288</v>
      </c>
    </row>
    <row r="27" spans="1:14">
      <c r="A27" s="311" t="s">
        <v>52</v>
      </c>
      <c r="B27" s="311"/>
      <c r="C27" s="311"/>
      <c r="D27" s="311"/>
      <c r="E27" s="313" t="s">
        <v>52</v>
      </c>
      <c r="F27" s="313" t="s">
        <v>52</v>
      </c>
      <c r="G27" s="313"/>
      <c r="H27" s="313"/>
      <c r="I27" s="313" t="s">
        <v>52</v>
      </c>
      <c r="J27" s="313" t="s">
        <v>52</v>
      </c>
      <c r="K27" s="560"/>
      <c r="L27" s="315" t="s">
        <v>300</v>
      </c>
      <c r="M27" s="316" t="s">
        <v>78</v>
      </c>
      <c r="N27" s="331" t="s">
        <v>301</v>
      </c>
    </row>
    <row r="28" spans="1:14" s="23" customFormat="1">
      <c r="A28" s="311" t="s">
        <v>383</v>
      </c>
      <c r="B28" s="311" t="s">
        <v>383</v>
      </c>
      <c r="C28" s="312"/>
      <c r="D28" s="311"/>
      <c r="E28" s="312"/>
      <c r="F28" s="312"/>
      <c r="G28" s="311"/>
      <c r="H28" s="311"/>
      <c r="I28" s="312"/>
      <c r="J28" s="312"/>
      <c r="K28" s="561"/>
      <c r="L28" s="317" t="s">
        <v>57</v>
      </c>
      <c r="M28" s="318" t="s">
        <v>78</v>
      </c>
      <c r="N28" s="317" t="s">
        <v>384</v>
      </c>
    </row>
    <row r="29" spans="1:14" s="5" customFormat="1">
      <c r="A29" s="311" t="s">
        <v>52</v>
      </c>
      <c r="B29" s="311"/>
      <c r="C29" s="311"/>
      <c r="D29" s="311"/>
      <c r="E29" s="313" t="s">
        <v>52</v>
      </c>
      <c r="F29" s="313" t="s">
        <v>52</v>
      </c>
      <c r="G29" s="314"/>
      <c r="H29" s="314"/>
      <c r="I29" s="313" t="s">
        <v>52</v>
      </c>
      <c r="J29" s="313" t="s">
        <v>52</v>
      </c>
      <c r="K29" s="345" t="s">
        <v>385</v>
      </c>
      <c r="L29" s="315" t="s">
        <v>386</v>
      </c>
      <c r="M29" s="316" t="s">
        <v>291</v>
      </c>
      <c r="N29" s="315" t="s">
        <v>288</v>
      </c>
    </row>
    <row r="30" spans="1:14" s="5" customFormat="1">
      <c r="A30" s="311" t="s">
        <v>76</v>
      </c>
      <c r="B30" s="311" t="s">
        <v>76</v>
      </c>
      <c r="C30" s="312"/>
      <c r="D30" s="312"/>
      <c r="E30" s="313"/>
      <c r="F30" s="313"/>
      <c r="G30" s="313" t="s">
        <v>117</v>
      </c>
      <c r="H30" s="313"/>
      <c r="I30" s="314"/>
      <c r="J30" s="314"/>
      <c r="K30" s="559" t="s">
        <v>302</v>
      </c>
      <c r="L30" s="315" t="s">
        <v>118</v>
      </c>
      <c r="M30" s="316" t="s">
        <v>92</v>
      </c>
      <c r="N30" s="315" t="s">
        <v>387</v>
      </c>
    </row>
    <row r="31" spans="1:14" s="5" customFormat="1">
      <c r="A31" s="311" t="s">
        <v>76</v>
      </c>
      <c r="B31" s="311" t="s">
        <v>76</v>
      </c>
      <c r="C31" s="312"/>
      <c r="D31" s="312"/>
      <c r="E31" s="313"/>
      <c r="F31" s="313"/>
      <c r="G31" s="313" t="s">
        <v>117</v>
      </c>
      <c r="H31" s="313"/>
      <c r="I31" s="314"/>
      <c r="J31" s="314"/>
      <c r="K31" s="561"/>
      <c r="L31" s="315" t="s">
        <v>119</v>
      </c>
      <c r="M31" s="316" t="s">
        <v>92</v>
      </c>
      <c r="N31" s="315" t="s">
        <v>303</v>
      </c>
    </row>
    <row r="32" spans="1:14" s="5" customFormat="1">
      <c r="A32" s="311" t="s">
        <v>52</v>
      </c>
      <c r="B32" s="311"/>
      <c r="C32" s="311"/>
      <c r="D32" s="311"/>
      <c r="E32" s="313" t="s">
        <v>52</v>
      </c>
      <c r="F32" s="313" t="s">
        <v>52</v>
      </c>
      <c r="G32" s="314"/>
      <c r="H32" s="314"/>
      <c r="I32" s="313" t="s">
        <v>52</v>
      </c>
      <c r="J32" s="313" t="s">
        <v>52</v>
      </c>
      <c r="K32" s="559" t="s">
        <v>58</v>
      </c>
      <c r="L32" s="315" t="s">
        <v>59</v>
      </c>
      <c r="M32" s="316" t="s">
        <v>92</v>
      </c>
      <c r="N32" s="315" t="s">
        <v>93</v>
      </c>
    </row>
    <row r="33" spans="1:14" s="5" customFormat="1">
      <c r="A33" s="311"/>
      <c r="B33" s="311"/>
      <c r="C33" s="311"/>
      <c r="D33" s="311"/>
      <c r="E33" s="313"/>
      <c r="F33" s="313"/>
      <c r="G33" s="314"/>
      <c r="H33" s="314"/>
      <c r="I33" s="313"/>
      <c r="J33" s="313"/>
      <c r="K33" s="560"/>
      <c r="L33" s="315" t="s">
        <v>304</v>
      </c>
      <c r="M33" s="316" t="s">
        <v>92</v>
      </c>
      <c r="N33" s="315" t="s">
        <v>120</v>
      </c>
    </row>
    <row r="34" spans="1:14" s="5" customFormat="1">
      <c r="A34" s="311"/>
      <c r="B34" s="312"/>
      <c r="C34" s="312"/>
      <c r="D34" s="312"/>
      <c r="E34" s="314"/>
      <c r="F34" s="314"/>
      <c r="G34" s="313"/>
      <c r="H34" s="313"/>
      <c r="I34" s="314"/>
      <c r="J34" s="314"/>
      <c r="K34" s="561"/>
      <c r="L34" s="315" t="s">
        <v>121</v>
      </c>
      <c r="M34" s="316" t="s">
        <v>92</v>
      </c>
      <c r="N34" s="315" t="s">
        <v>120</v>
      </c>
    </row>
    <row r="35" spans="1:14" s="5" customFormat="1">
      <c r="A35" s="311" t="s">
        <v>52</v>
      </c>
      <c r="B35" s="312"/>
      <c r="C35" s="311"/>
      <c r="D35" s="311"/>
      <c r="E35" s="313" t="s">
        <v>52</v>
      </c>
      <c r="F35" s="313" t="s">
        <v>52</v>
      </c>
      <c r="G35" s="314"/>
      <c r="H35" s="314"/>
      <c r="I35" s="313" t="s">
        <v>52</v>
      </c>
      <c r="J35" s="313" t="s">
        <v>52</v>
      </c>
      <c r="K35" s="344" t="s">
        <v>122</v>
      </c>
      <c r="L35" s="315" t="s">
        <v>123</v>
      </c>
      <c r="M35" s="316" t="s">
        <v>92</v>
      </c>
      <c r="N35" s="315" t="s">
        <v>93</v>
      </c>
    </row>
    <row r="36" spans="1:14" s="5" customFormat="1">
      <c r="A36" s="311" t="s">
        <v>76</v>
      </c>
      <c r="B36" s="311" t="s">
        <v>76</v>
      </c>
      <c r="C36" s="312"/>
      <c r="D36" s="311"/>
      <c r="E36" s="313"/>
      <c r="F36" s="313"/>
      <c r="G36" s="313"/>
      <c r="H36" s="313"/>
      <c r="I36" s="314"/>
      <c r="J36" s="314"/>
      <c r="K36" s="559" t="s">
        <v>124</v>
      </c>
      <c r="L36" s="315" t="s">
        <v>305</v>
      </c>
      <c r="M36" s="316" t="s">
        <v>78</v>
      </c>
      <c r="N36" s="315" t="s">
        <v>125</v>
      </c>
    </row>
    <row r="37" spans="1:14" s="5" customFormat="1">
      <c r="A37" s="311" t="s">
        <v>76</v>
      </c>
      <c r="B37" s="311" t="s">
        <v>76</v>
      </c>
      <c r="C37" s="312"/>
      <c r="D37" s="312"/>
      <c r="E37" s="313"/>
      <c r="F37" s="313"/>
      <c r="G37" s="313" t="s">
        <v>306</v>
      </c>
      <c r="H37" s="313"/>
      <c r="I37" s="314"/>
      <c r="J37" s="314"/>
      <c r="K37" s="560"/>
      <c r="L37" s="315" t="s">
        <v>126</v>
      </c>
      <c r="M37" s="316" t="s">
        <v>78</v>
      </c>
      <c r="N37" s="315" t="s">
        <v>307</v>
      </c>
    </row>
    <row r="38" spans="1:14" s="5" customFormat="1">
      <c r="A38" s="311" t="s">
        <v>76</v>
      </c>
      <c r="B38" s="311" t="s">
        <v>76</v>
      </c>
      <c r="C38" s="312"/>
      <c r="D38" s="312"/>
      <c r="E38" s="313"/>
      <c r="F38" s="313"/>
      <c r="G38" s="313" t="s">
        <v>306</v>
      </c>
      <c r="H38" s="313"/>
      <c r="I38" s="314"/>
      <c r="J38" s="314"/>
      <c r="K38" s="560"/>
      <c r="L38" s="315" t="s">
        <v>308</v>
      </c>
      <c r="M38" s="316" t="s">
        <v>78</v>
      </c>
      <c r="N38" s="315" t="s">
        <v>307</v>
      </c>
    </row>
    <row r="39" spans="1:14" s="23" customFormat="1">
      <c r="A39" s="311"/>
      <c r="B39" s="312"/>
      <c r="C39" s="312"/>
      <c r="D39" s="312"/>
      <c r="E39" s="312"/>
      <c r="F39" s="312"/>
      <c r="G39" s="311"/>
      <c r="H39" s="311" t="s">
        <v>309</v>
      </c>
      <c r="I39" s="312"/>
      <c r="J39" s="312"/>
      <c r="K39" s="560"/>
      <c r="L39" s="317" t="s">
        <v>60</v>
      </c>
      <c r="M39" s="318" t="s">
        <v>78</v>
      </c>
      <c r="N39" s="317" t="s">
        <v>120</v>
      </c>
    </row>
    <row r="40" spans="1:14" s="5" customFormat="1">
      <c r="A40" s="311" t="s">
        <v>76</v>
      </c>
      <c r="B40" s="311" t="s">
        <v>76</v>
      </c>
      <c r="C40" s="312"/>
      <c r="D40" s="311"/>
      <c r="E40" s="313"/>
      <c r="F40" s="313"/>
      <c r="G40" s="313" t="s">
        <v>306</v>
      </c>
      <c r="H40" s="313"/>
      <c r="I40" s="314"/>
      <c r="J40" s="314"/>
      <c r="K40" s="560"/>
      <c r="L40" s="315" t="s">
        <v>127</v>
      </c>
      <c r="M40" s="316" t="s">
        <v>78</v>
      </c>
      <c r="N40" s="315" t="s">
        <v>307</v>
      </c>
    </row>
    <row r="41" spans="1:14" s="5" customFormat="1">
      <c r="A41" s="311" t="s">
        <v>76</v>
      </c>
      <c r="B41" s="311" t="s">
        <v>76</v>
      </c>
      <c r="C41" s="312"/>
      <c r="D41" s="312"/>
      <c r="E41" s="313"/>
      <c r="F41" s="313"/>
      <c r="G41" s="313" t="s">
        <v>76</v>
      </c>
      <c r="H41" s="313"/>
      <c r="I41" s="314"/>
      <c r="J41" s="314"/>
      <c r="K41" s="560"/>
      <c r="L41" s="315" t="s">
        <v>61</v>
      </c>
      <c r="M41" s="316" t="s">
        <v>78</v>
      </c>
      <c r="N41" s="315" t="s">
        <v>128</v>
      </c>
    </row>
    <row r="42" spans="1:14" s="5" customFormat="1">
      <c r="A42" s="311"/>
      <c r="B42" s="311" t="s">
        <v>117</v>
      </c>
      <c r="C42" s="312"/>
      <c r="D42" s="311"/>
      <c r="E42" s="313"/>
      <c r="F42" s="313"/>
      <c r="G42" s="313" t="s">
        <v>117</v>
      </c>
      <c r="H42" s="313"/>
      <c r="I42" s="314"/>
      <c r="J42" s="314"/>
      <c r="K42" s="560"/>
      <c r="L42" s="315" t="s">
        <v>129</v>
      </c>
      <c r="M42" s="316" t="s">
        <v>78</v>
      </c>
      <c r="N42" s="315" t="s">
        <v>130</v>
      </c>
    </row>
    <row r="43" spans="1:14" s="5" customFormat="1">
      <c r="A43" s="311"/>
      <c r="B43" s="312"/>
      <c r="C43" s="312"/>
      <c r="D43" s="312"/>
      <c r="E43" s="314"/>
      <c r="F43" s="314"/>
      <c r="G43" s="313"/>
      <c r="H43" s="313"/>
      <c r="I43" s="314"/>
      <c r="J43" s="314"/>
      <c r="K43" s="560"/>
      <c r="L43" s="315" t="s">
        <v>131</v>
      </c>
      <c r="M43" s="316" t="s">
        <v>78</v>
      </c>
      <c r="N43" s="315" t="s">
        <v>132</v>
      </c>
    </row>
    <row r="44" spans="1:14" s="5" customFormat="1">
      <c r="A44" s="311" t="s">
        <v>76</v>
      </c>
      <c r="B44" s="311" t="s">
        <v>76</v>
      </c>
      <c r="C44" s="312"/>
      <c r="D44" s="311"/>
      <c r="E44" s="314"/>
      <c r="F44" s="314"/>
      <c r="G44" s="313"/>
      <c r="H44" s="313"/>
      <c r="I44" s="314"/>
      <c r="J44" s="314"/>
      <c r="K44" s="560"/>
      <c r="L44" s="315" t="s">
        <v>133</v>
      </c>
      <c r="M44" s="316" t="s">
        <v>78</v>
      </c>
      <c r="N44" s="315" t="s">
        <v>125</v>
      </c>
    </row>
    <row r="45" spans="1:14" s="5" customFormat="1">
      <c r="A45" s="311"/>
      <c r="B45" s="311"/>
      <c r="C45" s="312"/>
      <c r="D45" s="311"/>
      <c r="E45" s="314"/>
      <c r="F45" s="314"/>
      <c r="G45" s="313"/>
      <c r="H45" s="313"/>
      <c r="I45" s="314"/>
      <c r="J45" s="314"/>
      <c r="K45" s="559" t="s">
        <v>311</v>
      </c>
      <c r="L45" s="315" t="s">
        <v>312</v>
      </c>
      <c r="M45" s="316" t="s">
        <v>78</v>
      </c>
      <c r="N45" s="315" t="s">
        <v>310</v>
      </c>
    </row>
    <row r="46" spans="1:14" s="5" customFormat="1">
      <c r="A46" s="311"/>
      <c r="B46" s="311"/>
      <c r="C46" s="312"/>
      <c r="D46" s="311"/>
      <c r="E46" s="314"/>
      <c r="F46" s="314"/>
      <c r="G46" s="313"/>
      <c r="H46" s="313"/>
      <c r="I46" s="314"/>
      <c r="J46" s="314"/>
      <c r="K46" s="561"/>
      <c r="L46" s="315" t="s">
        <v>388</v>
      </c>
      <c r="M46" s="316" t="s">
        <v>78</v>
      </c>
      <c r="N46" s="315" t="s">
        <v>310</v>
      </c>
    </row>
    <row r="47" spans="1:14" s="5" customFormat="1">
      <c r="A47" s="311" t="s">
        <v>52</v>
      </c>
      <c r="B47" s="312"/>
      <c r="C47" s="320"/>
      <c r="D47" s="311"/>
      <c r="E47" s="313" t="s">
        <v>52</v>
      </c>
      <c r="F47" s="313" t="s">
        <v>52</v>
      </c>
      <c r="G47" s="314"/>
      <c r="H47" s="314"/>
      <c r="I47" s="313" t="s">
        <v>52</v>
      </c>
      <c r="J47" s="313" t="s">
        <v>52</v>
      </c>
      <c r="K47" s="321" t="s">
        <v>62</v>
      </c>
      <c r="L47" s="315" t="s">
        <v>134</v>
      </c>
      <c r="M47" s="316" t="s">
        <v>92</v>
      </c>
      <c r="N47" s="315" t="s">
        <v>93</v>
      </c>
    </row>
    <row r="48" spans="1:14">
      <c r="A48" s="311" t="s">
        <v>52</v>
      </c>
      <c r="B48" s="312"/>
      <c r="C48" s="311"/>
      <c r="D48" s="311"/>
      <c r="E48" s="313" t="s">
        <v>52</v>
      </c>
      <c r="F48" s="313" t="s">
        <v>52</v>
      </c>
      <c r="G48" s="314"/>
      <c r="H48" s="314"/>
      <c r="I48" s="313" t="s">
        <v>52</v>
      </c>
      <c r="J48" s="313" t="s">
        <v>52</v>
      </c>
      <c r="K48" s="559" t="s">
        <v>135</v>
      </c>
      <c r="L48" s="315" t="s">
        <v>136</v>
      </c>
      <c r="M48" s="316" t="s">
        <v>78</v>
      </c>
      <c r="N48" s="315" t="s">
        <v>93</v>
      </c>
    </row>
    <row r="49" spans="1:14">
      <c r="A49" s="311" t="s">
        <v>52</v>
      </c>
      <c r="B49" s="312"/>
      <c r="C49" s="311"/>
      <c r="D49" s="311"/>
      <c r="E49" s="313" t="s">
        <v>52</v>
      </c>
      <c r="F49" s="313" t="s">
        <v>52</v>
      </c>
      <c r="G49" s="314"/>
      <c r="H49" s="314"/>
      <c r="I49" s="313" t="s">
        <v>52</v>
      </c>
      <c r="J49" s="313" t="s">
        <v>52</v>
      </c>
      <c r="K49" s="560"/>
      <c r="L49" s="315" t="s">
        <v>137</v>
      </c>
      <c r="M49" s="316" t="s">
        <v>78</v>
      </c>
      <c r="N49" s="315" t="s">
        <v>93</v>
      </c>
    </row>
    <row r="50" spans="1:14">
      <c r="A50" s="311" t="s">
        <v>52</v>
      </c>
      <c r="B50" s="312"/>
      <c r="C50" s="311"/>
      <c r="D50" s="311"/>
      <c r="E50" s="313" t="s">
        <v>52</v>
      </c>
      <c r="F50" s="313" t="s">
        <v>52</v>
      </c>
      <c r="G50" s="314"/>
      <c r="H50" s="314"/>
      <c r="I50" s="313" t="s">
        <v>52</v>
      </c>
      <c r="J50" s="313" t="s">
        <v>52</v>
      </c>
      <c r="K50" s="560"/>
      <c r="L50" s="315" t="s">
        <v>138</v>
      </c>
      <c r="M50" s="316" t="s">
        <v>78</v>
      </c>
      <c r="N50" s="315" t="s">
        <v>93</v>
      </c>
    </row>
    <row r="51" spans="1:14">
      <c r="A51" s="311" t="s">
        <v>52</v>
      </c>
      <c r="B51" s="312"/>
      <c r="C51" s="311"/>
      <c r="D51" s="311"/>
      <c r="E51" s="313" t="s">
        <v>52</v>
      </c>
      <c r="F51" s="313" t="s">
        <v>52</v>
      </c>
      <c r="G51" s="314"/>
      <c r="H51" s="314"/>
      <c r="I51" s="313" t="s">
        <v>52</v>
      </c>
      <c r="J51" s="313" t="s">
        <v>52</v>
      </c>
      <c r="K51" s="560"/>
      <c r="L51" s="315" t="s">
        <v>139</v>
      </c>
      <c r="M51" s="316" t="s">
        <v>78</v>
      </c>
      <c r="N51" s="315" t="s">
        <v>389</v>
      </c>
    </row>
    <row r="52" spans="1:14">
      <c r="A52" s="311" t="s">
        <v>52</v>
      </c>
      <c r="B52" s="312"/>
      <c r="C52" s="311"/>
      <c r="D52" s="311"/>
      <c r="E52" s="313"/>
      <c r="F52" s="313"/>
      <c r="G52" s="314"/>
      <c r="H52" s="314"/>
      <c r="I52" s="313" t="s">
        <v>52</v>
      </c>
      <c r="J52" s="313" t="s">
        <v>52</v>
      </c>
      <c r="K52" s="560"/>
      <c r="L52" s="315" t="s">
        <v>140</v>
      </c>
      <c r="M52" s="316" t="s">
        <v>78</v>
      </c>
      <c r="N52" s="315" t="s">
        <v>93</v>
      </c>
    </row>
    <row r="53" spans="1:14">
      <c r="A53" s="311" t="s">
        <v>52</v>
      </c>
      <c r="B53" s="312"/>
      <c r="C53" s="311"/>
      <c r="D53" s="311"/>
      <c r="E53" s="313" t="s">
        <v>52</v>
      </c>
      <c r="F53" s="313" t="s">
        <v>52</v>
      </c>
      <c r="G53" s="313"/>
      <c r="H53" s="313"/>
      <c r="I53" s="313" t="s">
        <v>52</v>
      </c>
      <c r="J53" s="313" t="s">
        <v>52</v>
      </c>
      <c r="K53" s="560"/>
      <c r="L53" s="315" t="s">
        <v>141</v>
      </c>
      <c r="M53" s="316" t="s">
        <v>78</v>
      </c>
      <c r="N53" s="315" t="s">
        <v>288</v>
      </c>
    </row>
    <row r="54" spans="1:14">
      <c r="A54" s="311"/>
      <c r="B54" s="312"/>
      <c r="C54" s="311" t="s">
        <v>142</v>
      </c>
      <c r="D54" s="311"/>
      <c r="E54" s="313" t="s">
        <v>142</v>
      </c>
      <c r="F54" s="313"/>
      <c r="G54" s="314"/>
      <c r="H54" s="314"/>
      <c r="I54" s="313"/>
      <c r="J54" s="313"/>
      <c r="K54" s="322" t="s">
        <v>63</v>
      </c>
      <c r="L54" s="315" t="s">
        <v>143</v>
      </c>
      <c r="M54" s="316" t="s">
        <v>92</v>
      </c>
      <c r="N54" s="315" t="s">
        <v>144</v>
      </c>
    </row>
    <row r="55" spans="1:14">
      <c r="A55" s="311" t="s">
        <v>52</v>
      </c>
      <c r="B55" s="312"/>
      <c r="C55" s="311"/>
      <c r="D55" s="311"/>
      <c r="E55" s="313" t="s">
        <v>52</v>
      </c>
      <c r="F55" s="313" t="s">
        <v>52</v>
      </c>
      <c r="G55" s="314"/>
      <c r="H55" s="314"/>
      <c r="I55" s="313" t="s">
        <v>52</v>
      </c>
      <c r="J55" s="313" t="s">
        <v>52</v>
      </c>
      <c r="K55" s="322" t="s">
        <v>64</v>
      </c>
      <c r="L55" s="315" t="s">
        <v>145</v>
      </c>
      <c r="M55" s="316" t="s">
        <v>92</v>
      </c>
      <c r="N55" s="315" t="s">
        <v>93</v>
      </c>
    </row>
    <row r="56" spans="1:14">
      <c r="A56" s="311"/>
      <c r="B56" s="312"/>
      <c r="C56" s="311" t="s">
        <v>390</v>
      </c>
      <c r="D56" s="311"/>
      <c r="E56" s="314"/>
      <c r="F56" s="314"/>
      <c r="G56" s="314"/>
      <c r="H56" s="314"/>
      <c r="I56" s="313"/>
      <c r="J56" s="313"/>
      <c r="K56" s="322" t="s">
        <v>391</v>
      </c>
      <c r="L56" s="315" t="s">
        <v>392</v>
      </c>
      <c r="M56" s="316" t="s">
        <v>393</v>
      </c>
      <c r="N56" s="315" t="s">
        <v>147</v>
      </c>
    </row>
    <row r="57" spans="1:14" s="4" customFormat="1">
      <c r="A57" s="323"/>
      <c r="B57" s="324"/>
      <c r="C57" s="311" t="s">
        <v>146</v>
      </c>
      <c r="D57" s="323"/>
      <c r="E57" s="325"/>
      <c r="F57" s="325"/>
      <c r="G57" s="325"/>
      <c r="H57" s="325"/>
      <c r="I57" s="326"/>
      <c r="J57" s="326"/>
      <c r="K57" s="322" t="s">
        <v>394</v>
      </c>
      <c r="L57" s="315" t="s">
        <v>395</v>
      </c>
      <c r="M57" s="316" t="s">
        <v>78</v>
      </c>
      <c r="N57" s="315" t="s">
        <v>147</v>
      </c>
    </row>
    <row r="58" spans="1:14">
      <c r="A58" s="327"/>
      <c r="B58" s="327"/>
      <c r="C58" s="327"/>
      <c r="D58" s="327"/>
      <c r="E58" s="328"/>
      <c r="F58" s="328"/>
      <c r="G58" s="328"/>
      <c r="H58" s="328"/>
      <c r="I58" s="328"/>
      <c r="J58" s="329"/>
      <c r="K58" s="328"/>
      <c r="L58" s="328"/>
      <c r="M58" s="328"/>
      <c r="N58" s="328"/>
    </row>
  </sheetData>
  <sheetProtection algorithmName="SHA-512" hashValue="MXJPyOvTLm74/NlR12ATKnECiCXVyKj/UfhTpR9YcytP3nrC3khmEh8Z6j2Q4pD3oB+KGYFvukPTLu0Bq90d8g==" saltValue="xIkYNVO7m3G9IFWNwMFTiA==" spinCount="100000" sheet="1" objects="1" scenarios="1"/>
  <mergeCells count="9">
    <mergeCell ref="K3:K6"/>
    <mergeCell ref="K7:K10"/>
    <mergeCell ref="K45:K46"/>
    <mergeCell ref="K48:K53"/>
    <mergeCell ref="K12:K14"/>
    <mergeCell ref="K16:K28"/>
    <mergeCell ref="K36:K44"/>
    <mergeCell ref="K30:K31"/>
    <mergeCell ref="K32:K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MENU</vt:lpstr>
      <vt:lpstr>AEU7-EU &amp; MED DIRECT-TCTT</vt:lpstr>
      <vt:lpstr>AEW6-MED DIRECT-CMIT</vt:lpstr>
      <vt:lpstr>Sheet2</vt:lpstr>
      <vt:lpstr>NORTH EUROPE via SIN</vt:lpstr>
      <vt:lpstr>Sheet1</vt:lpstr>
      <vt:lpstr>MED-ADRIATIC SEA-BLACK SEA</vt:lpstr>
      <vt:lpstr>EU via ROT&amp;HAM</vt:lpstr>
      <vt:lpstr>MED non base port</vt:lpstr>
      <vt:lpstr>FEEDER</vt:lpstr>
      <vt:lpstr>FORMULA 1</vt:lpstr>
      <vt:lpstr>FORMULA 2</vt:lpstr>
    </vt:vector>
  </TitlesOfParts>
  <Company>Cosfi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vthang@coscon.com</dc:creator>
  <cp:lastModifiedBy>Nguyen Thi Yen Nhi (VN)</cp:lastModifiedBy>
  <cp:lastPrinted>2018-05-07T02:08:57Z</cp:lastPrinted>
  <dcterms:created xsi:type="dcterms:W3CDTF">1999-08-17T08:14:37Z</dcterms:created>
  <dcterms:modified xsi:type="dcterms:W3CDTF">2022-10-28T07:58:17Z</dcterms:modified>
</cp:coreProperties>
</file>